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90" yWindow="90" windowWidth="20120" windowHeight="8760" activeTab="0"/>
  </bookViews>
  <sheets>
    <sheet name="Instructions" sheetId="1" r:id="rId1"/>
    <sheet name="Payment" sheetId="2" r:id="rId2"/>
    <sheet name="Membership" sheetId="3" r:id="rId3"/>
    <sheet name="Short Term" sheetId="4" r:id="rId4"/>
    <sheet name="Life Members" sheetId="5" r:id="rId5"/>
  </sheets>
  <externalReferences>
    <externalReference r:id="rId8"/>
  </externalReferences>
  <definedNames>
    <definedName name="_xlfn.IFERROR" hidden="1">#NAME?</definedName>
    <definedName name="families" localSheetId="4">'[1]Membership'!#REF!</definedName>
    <definedName name="families" localSheetId="3">'Short Term'!#REF!</definedName>
    <definedName name="families">'Membership'!#REF!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2">'Membership'!$A$1:$N$101</definedName>
    <definedName name="_xlnm.Print_Area" localSheetId="3">'Short Term'!$A$1:$L$101</definedName>
  </definedNames>
  <calcPr fullCalcOnLoad="1"/>
</workbook>
</file>

<file path=xl/sharedStrings.xml><?xml version="1.0" encoding="utf-8"?>
<sst xmlns="http://schemas.openxmlformats.org/spreadsheetml/2006/main" count="205" uniqueCount="122">
  <si>
    <t>TAX INVOICE / RECEIPT</t>
  </si>
  <si>
    <t xml:space="preserve"> Australian National Sportfishing Association Queensland Branch Inc</t>
  </si>
  <si>
    <t xml:space="preserve">Club:  </t>
  </si>
  <si>
    <t>CATERGORY</t>
  </si>
  <si>
    <t>HALF YEAR FEES</t>
  </si>
  <si>
    <t>TOTAL FEES</t>
  </si>
  <si>
    <t>Senior</t>
  </si>
  <si>
    <t>Junior</t>
  </si>
  <si>
    <t>Family</t>
  </si>
  <si>
    <t>TOTAL AMOUNT PAID</t>
  </si>
  <si>
    <t>Surname</t>
  </si>
  <si>
    <t>First Name</t>
  </si>
  <si>
    <t>Postal Address</t>
  </si>
  <si>
    <t>Suburb</t>
  </si>
  <si>
    <t>ANSA Fee</t>
  </si>
  <si>
    <t>Phone</t>
  </si>
  <si>
    <t>Email</t>
  </si>
  <si>
    <t>Single/Family</t>
  </si>
  <si>
    <t>Post Code</t>
  </si>
  <si>
    <t>Date of Birth</t>
  </si>
  <si>
    <t>Female/Male</t>
  </si>
  <si>
    <t>DETAILS OF MEMBERSHIP NUMBERS AND FEES PAID</t>
  </si>
  <si>
    <t>Full/Half Year</t>
  </si>
  <si>
    <t>Male</t>
  </si>
  <si>
    <t>Female</t>
  </si>
  <si>
    <t>Senior/Junior</t>
  </si>
  <si>
    <t>Role</t>
  </si>
  <si>
    <t>Secretary</t>
  </si>
  <si>
    <t>Member</t>
  </si>
  <si>
    <t>Single</t>
  </si>
  <si>
    <t>Member Summary</t>
  </si>
  <si>
    <t>Number of Families</t>
  </si>
  <si>
    <t>Senior Family Members</t>
  </si>
  <si>
    <t>Total Members</t>
  </si>
  <si>
    <t>Cheque No (if applicable):</t>
  </si>
  <si>
    <t>FULL YEAR FEES</t>
  </si>
  <si>
    <t>Full Year</t>
  </si>
  <si>
    <t>Half Year</t>
  </si>
  <si>
    <t>Instructions and information</t>
  </si>
  <si>
    <t>Senior 16 years and older. Junior is up to 16 years old</t>
  </si>
  <si>
    <t>Half yearly fees only apply to new members joining from 1st January</t>
  </si>
  <si>
    <t>Grey shaded cells are automatically populated once details are entered into yellow cells</t>
  </si>
  <si>
    <t>Yellow shaded cells need to be filled out</t>
  </si>
  <si>
    <t>Amount Due</t>
  </si>
  <si>
    <t>Junior Family Members</t>
  </si>
  <si>
    <t>Senior Single Members</t>
  </si>
  <si>
    <t>Junior Single Members</t>
  </si>
  <si>
    <t>Full Year Subtotal</t>
  </si>
  <si>
    <t>Half Year Subtotal</t>
  </si>
  <si>
    <t>Total</t>
  </si>
  <si>
    <t>Clubs</t>
  </si>
  <si>
    <t>President</t>
  </si>
  <si>
    <t>Other</t>
  </si>
  <si>
    <t>half year</t>
  </si>
  <si>
    <t>full year</t>
  </si>
  <si>
    <t>single</t>
  </si>
  <si>
    <t>family</t>
  </si>
  <si>
    <t>senior</t>
  </si>
  <si>
    <t>junior</t>
  </si>
  <si>
    <t>senior single full year</t>
  </si>
  <si>
    <t>senior single half year</t>
  </si>
  <si>
    <t>junior single full year</t>
  </si>
  <si>
    <t>junior single half year</t>
  </si>
  <si>
    <t>family full year</t>
  </si>
  <si>
    <t>family half year</t>
  </si>
  <si>
    <t>senior family full year</t>
  </si>
  <si>
    <t>junior family full year</t>
  </si>
  <si>
    <t>senior family half year</t>
  </si>
  <si>
    <t>junior family half year</t>
  </si>
  <si>
    <t>Treasurer</t>
  </si>
  <si>
    <t>Vice President</t>
  </si>
  <si>
    <t>Promotions</t>
  </si>
  <si>
    <t>Recorder</t>
  </si>
  <si>
    <t>Burdekin District SFC</t>
  </si>
  <si>
    <t>Burdekin Recreational SFC</t>
  </si>
  <si>
    <t>Cairns Sportfishing Club</t>
  </si>
  <si>
    <t>Ipswich United SFC</t>
  </si>
  <si>
    <t>NQ Flyfishers</t>
  </si>
  <si>
    <t>Southern Brisbane SFC</t>
  </si>
  <si>
    <t>Sunshine Coast SFC</t>
  </si>
  <si>
    <t>Townsville Saltwater</t>
  </si>
  <si>
    <t>Tully and District SFC</t>
  </si>
  <si>
    <t>Bribie Island SFC</t>
  </si>
  <si>
    <t>Collinsville SFC</t>
  </si>
  <si>
    <t>Endeavour SFC</t>
  </si>
  <si>
    <t>Hinchinbrook SFC</t>
  </si>
  <si>
    <t>Keppel Bay SFC</t>
  </si>
  <si>
    <t>Maryborough SFC</t>
  </si>
  <si>
    <t>Weipa SFC</t>
  </si>
  <si>
    <t>Mossman SFC</t>
  </si>
  <si>
    <t>Cardwell SFC</t>
  </si>
  <si>
    <t>Townsville SFC</t>
  </si>
  <si>
    <t>Research</t>
  </si>
  <si>
    <t>family count</t>
  </si>
  <si>
    <t>Submission Date (dd/mm/yyyy):</t>
  </si>
  <si>
    <t>Submission Date</t>
  </si>
  <si>
    <t>Club</t>
  </si>
  <si>
    <t>For Role, the default is Member. There are other roles to select from the drop down box</t>
  </si>
  <si>
    <t>If you have any issues - please feel free to email membership@ansaqld.com.au</t>
  </si>
  <si>
    <t>Captain</t>
  </si>
  <si>
    <t>Brisbane SFC</t>
  </si>
  <si>
    <t>Kingaroy SFC</t>
  </si>
  <si>
    <t>Short Term Members</t>
  </si>
  <si>
    <t>Count</t>
  </si>
  <si>
    <t>Short Term</t>
  </si>
  <si>
    <t>SHORT TERM FEES</t>
  </si>
  <si>
    <r>
      <rPr>
        <b/>
        <sz val="12"/>
        <rFont val="Arial"/>
        <family val="2"/>
      </rPr>
      <t>Membership form</t>
    </r>
    <r>
      <rPr>
        <sz val="12"/>
        <rFont val="Arial"/>
        <family val="2"/>
      </rPr>
      <t xml:space="preserve"> - All fields in a row are mandatory except phone number and email address (which are highly recommended). All mandatory fields must be completed correctly for payment to be calculated</t>
    </r>
  </si>
  <si>
    <t>Members of the same family must be recorded in consecutive rows with the same address for a $0 payment amount to be recorded for additional members of a family.</t>
  </si>
  <si>
    <r>
      <t xml:space="preserve">All queries and completed </t>
    </r>
    <r>
      <rPr>
        <b/>
        <sz val="12"/>
        <rFont val="Arial"/>
        <family val="2"/>
      </rPr>
      <t>forms MUST be submitted electronically to membership@ansaqld.com.au</t>
    </r>
    <r>
      <rPr>
        <sz val="12"/>
        <rFont val="Arial"/>
        <family val="2"/>
      </rPr>
      <t xml:space="preserve"> to ensure insurance and member services can be offered by ANSA QLD to members. Printed forms mailed to the ANSA QLD post box are not required or used by ANSA QLD.</t>
    </r>
  </si>
  <si>
    <t>membership@ansaqld.com.au</t>
  </si>
  <si>
    <t>Bundaberg SFC</t>
  </si>
  <si>
    <t>Life Member</t>
  </si>
  <si>
    <t>Life Members</t>
  </si>
  <si>
    <t>SHORT  TERM TOTAL</t>
  </si>
  <si>
    <t>LIFE</t>
  </si>
  <si>
    <r>
      <rPr>
        <b/>
        <sz val="12"/>
        <rFont val="Arial"/>
        <family val="2"/>
      </rPr>
      <t>Short Term form</t>
    </r>
    <r>
      <rPr>
        <sz val="12"/>
        <rFont val="Arial"/>
        <family val="2"/>
      </rPr>
      <t xml:space="preserve"> - Only used to provide limited short term membership of a week or less for participants at an ANSA QLD Club run and endorsed events. Cost is $10 and coverage and benefits only applies to insurance of the short term member for the duration of the event. </t>
    </r>
  </si>
  <si>
    <r>
      <rPr>
        <b/>
        <sz val="12"/>
        <rFont val="Arial"/>
        <family val="2"/>
      </rPr>
      <t>Life Member Form</t>
    </r>
    <r>
      <rPr>
        <sz val="12"/>
        <rFont val="Arial"/>
        <family val="2"/>
      </rPr>
      <t xml:space="preserve"> - Only used for a handfull of recognised ANSA QLD life members.</t>
    </r>
  </si>
  <si>
    <t>PO Box 639 Deeragun QLD 4818, ABN: 15 680 672 210</t>
  </si>
  <si>
    <t>Chinchilla Fishing and Restocking Club</t>
  </si>
  <si>
    <t>Family Half Year Count</t>
  </si>
  <si>
    <t>For direct bank deposit please make sure you enter the club name as the name and label as ANSA Membership. Bank details have changed for 2018-19 and are: BSB:   034073 A/C NO: 314049 NAME: ANSA QLD</t>
  </si>
  <si>
    <t>All cheques should be made payable to ANSA Qld Inc,  marked "NOT NEGOTIABLE" and posted to 21 Jones Street, Wandal QLD 4700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</si>
</sst>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yyyy"/>
    <numFmt numFmtId="175" formatCode="mmm\-yyyy"/>
    <numFmt numFmtId="176" formatCode="[$-C09]dddd\,\ d\ mmmm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22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u val="single"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theme="0" tint="-0.04997999966144562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thick"/>
      <bottom style="double"/>
    </border>
    <border>
      <left style="thin"/>
      <right style="thin"/>
      <top style="thick"/>
      <bottom>
        <color indexed="63"/>
      </bottom>
    </border>
    <border>
      <left style="thin"/>
      <right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/>
      <bottom style="thin"/>
    </border>
    <border>
      <left>
        <color indexed="63"/>
      </left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7" fillId="0" borderId="0" xfId="57" applyFont="1" applyBorder="1">
      <alignment/>
      <protection/>
    </xf>
    <xf numFmtId="0" fontId="11" fillId="0" borderId="0" xfId="57" applyFont="1" applyAlignment="1">
      <alignment horizontal="left" wrapText="1"/>
      <protection/>
    </xf>
    <xf numFmtId="0" fontId="5" fillId="0" borderId="0" xfId="57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5" fillId="0" borderId="0" xfId="57" applyFont="1" applyAlignment="1">
      <alignment/>
      <protection/>
    </xf>
    <xf numFmtId="0" fontId="5" fillId="0" borderId="0" xfId="57" applyFont="1" applyAlignment="1">
      <alignment wrapText="1"/>
      <protection/>
    </xf>
    <xf numFmtId="0" fontId="4" fillId="0" borderId="11" xfId="57" applyFont="1" applyBorder="1" applyAlignment="1">
      <alignment horizontal="center"/>
      <protection/>
    </xf>
    <xf numFmtId="0" fontId="4" fillId="0" borderId="12" xfId="57" applyFont="1" applyBorder="1" applyAlignment="1">
      <alignment horizontal="left"/>
      <protection/>
    </xf>
    <xf numFmtId="0" fontId="4" fillId="0" borderId="12" xfId="57" applyFont="1" applyBorder="1" applyAlignment="1">
      <alignment horizontal="center"/>
      <protection/>
    </xf>
    <xf numFmtId="0" fontId="12" fillId="0" borderId="12" xfId="57" applyFont="1" applyBorder="1" applyAlignment="1">
      <alignment horizontal="center"/>
      <protection/>
    </xf>
    <xf numFmtId="0" fontId="12" fillId="0" borderId="12" xfId="57" applyFont="1" applyFill="1" applyBorder="1" applyAlignment="1">
      <alignment horizontal="center"/>
      <protection/>
    </xf>
    <xf numFmtId="0" fontId="4" fillId="0" borderId="10" xfId="57" applyFont="1" applyBorder="1" applyAlignment="1">
      <alignment horizontal="left"/>
      <protection/>
    </xf>
    <xf numFmtId="0" fontId="4" fillId="0" borderId="0" xfId="57" applyFont="1" applyAlignment="1">
      <alignment horizontal="center" wrapText="1"/>
      <protection/>
    </xf>
    <xf numFmtId="0" fontId="0" fillId="0" borderId="0" xfId="0" applyAlignment="1">
      <alignment wrapText="1"/>
    </xf>
    <xf numFmtId="0" fontId="5" fillId="0" borderId="0" xfId="57" applyFont="1" applyAlignment="1">
      <alignment horizontal="left" wrapText="1"/>
      <protection/>
    </xf>
    <xf numFmtId="0" fontId="5" fillId="33" borderId="0" xfId="57" applyFont="1" applyFill="1" applyBorder="1" applyAlignment="1">
      <alignment horizontal="center"/>
      <protection/>
    </xf>
    <xf numFmtId="0" fontId="5" fillId="33" borderId="0" xfId="57" applyFont="1" applyFill="1" applyBorder="1">
      <alignment/>
      <protection/>
    </xf>
    <xf numFmtId="0" fontId="11" fillId="33" borderId="0" xfId="57" applyFont="1" applyFill="1" applyAlignment="1">
      <alignment horizontal="left" wrapText="1"/>
      <protection/>
    </xf>
    <xf numFmtId="0" fontId="11" fillId="33" borderId="0" xfId="57" applyFont="1" applyFill="1" applyAlignment="1">
      <alignment horizontal="left"/>
      <protection/>
    </xf>
    <xf numFmtId="0" fontId="9" fillId="33" borderId="0" xfId="57" applyFont="1" applyFill="1" applyBorder="1" applyAlignment="1">
      <alignment/>
      <protection/>
    </xf>
    <xf numFmtId="0" fontId="11" fillId="33" borderId="0" xfId="57" applyFont="1" applyFill="1" applyBorder="1">
      <alignment/>
      <protection/>
    </xf>
    <xf numFmtId="0" fontId="9" fillId="33" borderId="0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left"/>
      <protection locked="0"/>
    </xf>
    <xf numFmtId="0" fontId="57" fillId="33" borderId="0" xfId="0" applyFont="1" applyFill="1" applyAlignment="1">
      <alignment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/>
    </xf>
    <xf numFmtId="0" fontId="5" fillId="33" borderId="0" xfId="57" applyFont="1" applyFill="1">
      <alignment/>
      <protection/>
    </xf>
    <xf numFmtId="0" fontId="13" fillId="0" borderId="11" xfId="57" applyFont="1" applyBorder="1" applyAlignment="1">
      <alignment horizontal="center" vertical="center" wrapText="1"/>
      <protection/>
    </xf>
    <xf numFmtId="0" fontId="14" fillId="33" borderId="0" xfId="57" applyFont="1" applyFill="1" applyBorder="1" applyAlignment="1">
      <alignment horizontal="center" vertical="center" wrapText="1"/>
      <protection/>
    </xf>
    <xf numFmtId="0" fontId="58" fillId="32" borderId="11" xfId="57" applyFont="1" applyFill="1" applyBorder="1" applyAlignment="1" applyProtection="1">
      <alignment horizontal="left"/>
      <protection locked="0"/>
    </xf>
    <xf numFmtId="14" fontId="13" fillId="0" borderId="11" xfId="57" applyNumberFormat="1" applyFont="1" applyBorder="1" applyAlignment="1">
      <alignment horizontal="center" vertical="center" wrapText="1"/>
      <protection/>
    </xf>
    <xf numFmtId="49" fontId="13" fillId="0" borderId="11" xfId="57" applyNumberFormat="1" applyFont="1" applyBorder="1" applyAlignment="1">
      <alignment horizontal="center" vertical="center" wrapText="1"/>
      <protection/>
    </xf>
    <xf numFmtId="0" fontId="13" fillId="33" borderId="0" xfId="57" applyFont="1" applyFill="1" applyBorder="1" applyAlignment="1">
      <alignment horizontal="center" vertical="center" wrapText="1"/>
      <protection/>
    </xf>
    <xf numFmtId="0" fontId="14" fillId="32" borderId="11" xfId="57" applyFont="1" applyFill="1" applyBorder="1" applyAlignment="1">
      <alignment horizontal="center" vertical="center" wrapText="1"/>
      <protection/>
    </xf>
    <xf numFmtId="0" fontId="14" fillId="32" borderId="11" xfId="57" applyFont="1" applyFill="1" applyBorder="1" applyAlignment="1" applyProtection="1">
      <alignment horizontal="center" vertical="center" wrapText="1"/>
      <protection locked="0"/>
    </xf>
    <xf numFmtId="14" fontId="14" fillId="32" borderId="11" xfId="57" applyNumberFormat="1" applyFont="1" applyFill="1" applyBorder="1" applyAlignment="1" applyProtection="1">
      <alignment horizontal="center" vertical="center" wrapText="1"/>
      <protection locked="0"/>
    </xf>
    <xf numFmtId="49" fontId="14" fillId="32" borderId="11" xfId="57" applyNumberFormat="1" applyFont="1" applyFill="1" applyBorder="1" applyAlignment="1" applyProtection="1">
      <alignment horizontal="center" vertical="center" wrapText="1"/>
      <protection locked="0"/>
    </xf>
    <xf numFmtId="0" fontId="59" fillId="32" borderId="11" xfId="53" applyFont="1" applyFill="1" applyBorder="1" applyAlignment="1" applyProtection="1">
      <alignment horizontal="center" vertical="center" wrapText="1"/>
      <protection locked="0"/>
    </xf>
    <xf numFmtId="0" fontId="3" fillId="32" borderId="11" xfId="53" applyFill="1" applyBorder="1" applyAlignment="1" applyProtection="1">
      <alignment horizontal="center" vertical="center" wrapText="1"/>
      <protection locked="0"/>
    </xf>
    <xf numFmtId="0" fontId="60" fillId="32" borderId="11" xfId="57" applyFont="1" applyFill="1" applyBorder="1" applyAlignment="1" applyProtection="1">
      <alignment horizontal="center" vertical="center" wrapText="1"/>
      <protection locked="0"/>
    </xf>
    <xf numFmtId="0" fontId="14" fillId="0" borderId="11" xfId="57" applyFont="1" applyBorder="1" applyAlignment="1">
      <alignment horizontal="center" vertical="center" wrapText="1"/>
      <protection/>
    </xf>
    <xf numFmtId="14" fontId="14" fillId="0" borderId="11" xfId="57" applyNumberFormat="1" applyFont="1" applyBorder="1" applyAlignment="1">
      <alignment horizontal="center" vertical="center" wrapText="1"/>
      <protection/>
    </xf>
    <xf numFmtId="49" fontId="14" fillId="0" borderId="11" xfId="57" applyNumberFormat="1" applyFont="1" applyBorder="1" applyAlignment="1">
      <alignment horizontal="center" vertical="center" wrapText="1"/>
      <protection/>
    </xf>
    <xf numFmtId="14" fontId="14" fillId="33" borderId="0" xfId="57" applyNumberFormat="1" applyFont="1" applyFill="1" applyBorder="1" applyAlignment="1">
      <alignment horizontal="center" vertical="center" wrapText="1"/>
      <protection/>
    </xf>
    <xf numFmtId="49" fontId="14" fillId="33" borderId="0" xfId="57" applyNumberFormat="1" applyFont="1" applyFill="1" applyBorder="1" applyAlignment="1">
      <alignment horizontal="center" vertical="center" wrapText="1"/>
      <protection/>
    </xf>
    <xf numFmtId="0" fontId="11" fillId="33" borderId="0" xfId="0" applyFont="1" applyFill="1" applyAlignment="1">
      <alignment/>
    </xf>
    <xf numFmtId="14" fontId="5" fillId="32" borderId="13" xfId="57" applyNumberFormat="1" applyFont="1" applyFill="1" applyBorder="1" applyAlignment="1" applyProtection="1">
      <alignment/>
      <protection locked="0"/>
    </xf>
    <xf numFmtId="1" fontId="14" fillId="34" borderId="11" xfId="57" applyNumberFormat="1" applyFont="1" applyFill="1" applyBorder="1" applyAlignment="1" applyProtection="1">
      <alignment horizontal="center" vertical="center" wrapText="1"/>
      <protection/>
    </xf>
    <xf numFmtId="173" fontId="14" fillId="34" borderId="11" xfId="57" applyNumberFormat="1" applyFont="1" applyFill="1" applyBorder="1" applyAlignment="1">
      <alignment horizontal="center" vertical="center" wrapText="1"/>
      <protection/>
    </xf>
    <xf numFmtId="173" fontId="13" fillId="34" borderId="11" xfId="57" applyNumberFormat="1" applyFont="1" applyFill="1" applyBorder="1" applyAlignment="1">
      <alignment horizontal="center" vertical="center" wrapText="1"/>
      <protection/>
    </xf>
    <xf numFmtId="172" fontId="58" fillId="34" borderId="11" xfId="57" applyNumberFormat="1" applyFont="1" applyFill="1" applyBorder="1" applyAlignment="1">
      <alignment horizontal="right"/>
      <protection/>
    </xf>
    <xf numFmtId="0" fontId="61" fillId="0" borderId="0" xfId="57" applyFont="1" applyFill="1" applyBorder="1" applyAlignment="1">
      <alignment horizontal="center" vertical="center" wrapText="1"/>
      <protection/>
    </xf>
    <xf numFmtId="0" fontId="62" fillId="0" borderId="0" xfId="57" applyFont="1" applyFill="1" applyBorder="1" applyAlignment="1">
      <alignment horizontal="center" vertical="center" wrapText="1"/>
      <protection/>
    </xf>
    <xf numFmtId="14" fontId="62" fillId="0" borderId="0" xfId="57" applyNumberFormat="1" applyFont="1" applyFill="1" applyBorder="1" applyAlignment="1">
      <alignment horizontal="center" vertical="center" wrapText="1"/>
      <protection/>
    </xf>
    <xf numFmtId="0" fontId="62" fillId="0" borderId="0" xfId="0" applyFont="1" applyFill="1" applyBorder="1" applyAlignment="1">
      <alignment wrapText="1"/>
    </xf>
    <xf numFmtId="0" fontId="63" fillId="33" borderId="0" xfId="0" applyFont="1" applyFill="1" applyAlignment="1">
      <alignment/>
    </xf>
    <xf numFmtId="0" fontId="61" fillId="35" borderId="0" xfId="57" applyFont="1" applyFill="1" applyBorder="1" applyAlignment="1">
      <alignment horizontal="center" vertical="center" wrapText="1"/>
      <protection/>
    </xf>
    <xf numFmtId="0" fontId="62" fillId="35" borderId="0" xfId="57" applyFont="1" applyFill="1" applyBorder="1" applyAlignment="1">
      <alignment horizontal="center" vertical="center" wrapText="1"/>
      <protection/>
    </xf>
    <xf numFmtId="14" fontId="62" fillId="35" borderId="0" xfId="57" applyNumberFormat="1" applyFont="1" applyFill="1" applyBorder="1" applyAlignment="1">
      <alignment horizontal="center" vertical="center" wrapText="1"/>
      <protection/>
    </xf>
    <xf numFmtId="0" fontId="3" fillId="0" borderId="0" xfId="53" applyAlignment="1" applyProtection="1">
      <alignment wrapText="1"/>
      <protection/>
    </xf>
    <xf numFmtId="0" fontId="61" fillId="33" borderId="0" xfId="57" applyFont="1" applyFill="1" applyBorder="1" applyAlignment="1">
      <alignment horizontal="center" vertical="center" wrapText="1"/>
      <protection/>
    </xf>
    <xf numFmtId="0" fontId="62" fillId="33" borderId="0" xfId="57" applyFont="1" applyFill="1" applyBorder="1" applyAlignment="1">
      <alignment horizontal="center" vertical="center" wrapText="1"/>
      <protection/>
    </xf>
    <xf numFmtId="0" fontId="58" fillId="34" borderId="11" xfId="57" applyFont="1" applyFill="1" applyBorder="1" applyAlignment="1" applyProtection="1">
      <alignment horizontal="right"/>
      <protection/>
    </xf>
    <xf numFmtId="0" fontId="58" fillId="34" borderId="11" xfId="0" applyFont="1" applyFill="1" applyBorder="1" applyAlignment="1" applyProtection="1">
      <alignment horizontal="right"/>
      <protection/>
    </xf>
    <xf numFmtId="0" fontId="58" fillId="34" borderId="11" xfId="0" applyFont="1" applyFill="1" applyBorder="1" applyAlignment="1" applyProtection="1">
      <alignment/>
      <protection/>
    </xf>
    <xf numFmtId="0" fontId="9" fillId="0" borderId="14" xfId="57" applyFont="1" applyBorder="1" applyAlignment="1" applyProtection="1">
      <alignment horizontal="center" vertical="center"/>
      <protection/>
    </xf>
    <xf numFmtId="0" fontId="10" fillId="0" borderId="15" xfId="57" applyFont="1" applyBorder="1" applyAlignment="1" applyProtection="1">
      <alignment horizontal="center" vertical="center" wrapText="1"/>
      <protection/>
    </xf>
    <xf numFmtId="0" fontId="9" fillId="0" borderId="16" xfId="57" applyFont="1" applyBorder="1" applyAlignment="1" applyProtection="1">
      <alignment horizontal="center" vertical="center" wrapText="1"/>
      <protection/>
    </xf>
    <xf numFmtId="0" fontId="9" fillId="0" borderId="17" xfId="57" applyFont="1" applyBorder="1" applyAlignment="1" applyProtection="1">
      <alignment horizontal="center" vertical="center" wrapText="1"/>
      <protection/>
    </xf>
    <xf numFmtId="0" fontId="9" fillId="0" borderId="18" xfId="57" applyFont="1" applyBorder="1" applyAlignment="1" applyProtection="1">
      <alignment horizontal="center" vertical="center"/>
      <protection/>
    </xf>
    <xf numFmtId="0" fontId="5" fillId="0" borderId="19" xfId="57" applyFont="1" applyBorder="1" applyProtection="1">
      <alignment/>
      <protection/>
    </xf>
    <xf numFmtId="6" fontId="58" fillId="34" borderId="11" xfId="57" applyNumberFormat="1" applyFont="1" applyFill="1" applyBorder="1" applyAlignment="1" applyProtection="1">
      <alignment horizontal="center"/>
      <protection/>
    </xf>
    <xf numFmtId="6" fontId="5" fillId="0" borderId="11" xfId="57" applyNumberFormat="1" applyFont="1" applyBorder="1" applyAlignment="1" applyProtection="1">
      <alignment horizontal="center"/>
      <protection/>
    </xf>
    <xf numFmtId="6" fontId="5" fillId="0" borderId="11" xfId="57" applyNumberFormat="1" applyFont="1" applyFill="1" applyBorder="1" applyAlignment="1" applyProtection="1">
      <alignment horizontal="center"/>
      <protection/>
    </xf>
    <xf numFmtId="172" fontId="64" fillId="34" borderId="20" xfId="57" applyNumberFormat="1" applyFont="1" applyFill="1" applyBorder="1" applyAlignment="1" applyProtection="1">
      <alignment horizontal="center"/>
      <protection/>
    </xf>
    <xf numFmtId="0" fontId="5" fillId="0" borderId="21" xfId="57" applyFont="1" applyBorder="1" applyAlignment="1" applyProtection="1">
      <alignment wrapText="1"/>
      <protection/>
    </xf>
    <xf numFmtId="6" fontId="58" fillId="34" borderId="11" xfId="57" applyNumberFormat="1" applyFont="1" applyFill="1" applyBorder="1" applyAlignment="1" applyProtection="1">
      <alignment horizontal="center" vertical="center"/>
      <protection/>
    </xf>
    <xf numFmtId="6" fontId="5" fillId="0" borderId="11" xfId="57" applyNumberFormat="1" applyFont="1" applyBorder="1" applyAlignment="1" applyProtection="1">
      <alignment horizontal="center" vertical="center"/>
      <protection/>
    </xf>
    <xf numFmtId="6" fontId="5" fillId="0" borderId="11" xfId="57" applyNumberFormat="1" applyFont="1" applyFill="1" applyBorder="1" applyAlignment="1" applyProtection="1">
      <alignment horizontal="center" vertical="center"/>
      <protection/>
    </xf>
    <xf numFmtId="0" fontId="5" fillId="0" borderId="22" xfId="57" applyFont="1" applyBorder="1" applyAlignment="1" applyProtection="1">
      <alignment horizontal="left"/>
      <protection/>
    </xf>
    <xf numFmtId="0" fontId="5" fillId="0" borderId="13" xfId="57" applyFont="1" applyBorder="1" applyAlignment="1" applyProtection="1">
      <alignment horizontal="left"/>
      <protection/>
    </xf>
    <xf numFmtId="172" fontId="64" fillId="34" borderId="10" xfId="57" applyNumberFormat="1" applyFont="1" applyFill="1" applyBorder="1" applyAlignment="1" applyProtection="1">
      <alignment horizontal="center"/>
      <protection/>
    </xf>
    <xf numFmtId="172" fontId="64" fillId="34" borderId="23" xfId="57" applyNumberFormat="1" applyFont="1" applyFill="1" applyBorder="1" applyAlignment="1" applyProtection="1">
      <alignment horizontal="center"/>
      <protection/>
    </xf>
    <xf numFmtId="0" fontId="58" fillId="34" borderId="13" xfId="57" applyFont="1" applyFill="1" applyBorder="1" applyAlignment="1" applyProtection="1">
      <alignment horizontal="center"/>
      <protection/>
    </xf>
    <xf numFmtId="0" fontId="58" fillId="34" borderId="24" xfId="57" applyFont="1" applyFill="1" applyBorder="1" applyAlignment="1" applyProtection="1">
      <alignment horizontal="center"/>
      <protection/>
    </xf>
    <xf numFmtId="0" fontId="58" fillId="34" borderId="25" xfId="57" applyFont="1" applyFill="1" applyBorder="1" applyAlignment="1" applyProtection="1">
      <alignment horizontal="center"/>
      <protection/>
    </xf>
    <xf numFmtId="0" fontId="11" fillId="32" borderId="26" xfId="57" applyFont="1" applyFill="1" applyBorder="1" applyAlignment="1" applyProtection="1">
      <alignment horizontal="center" vertical="center"/>
      <protection locked="0"/>
    </xf>
    <xf numFmtId="0" fontId="11" fillId="32" borderId="27" xfId="57" applyFont="1" applyFill="1" applyBorder="1" applyAlignment="1" applyProtection="1">
      <alignment horizontal="center" vertical="center"/>
      <protection locked="0"/>
    </xf>
    <xf numFmtId="0" fontId="11" fillId="32" borderId="28" xfId="57" applyFont="1" applyFill="1" applyBorder="1" applyAlignment="1" applyProtection="1">
      <alignment horizontal="center" vertical="center"/>
      <protection locked="0"/>
    </xf>
    <xf numFmtId="0" fontId="6" fillId="0" borderId="29" xfId="57" applyFont="1" applyBorder="1" applyAlignment="1">
      <alignment horizontal="center"/>
      <protection/>
    </xf>
    <xf numFmtId="0" fontId="6" fillId="0" borderId="30" xfId="57" applyFont="1" applyBorder="1" applyAlignment="1">
      <alignment horizontal="center"/>
      <protection/>
    </xf>
    <xf numFmtId="0" fontId="6" fillId="0" borderId="31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32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 vertical="center"/>
      <protection/>
    </xf>
    <xf numFmtId="0" fontId="8" fillId="0" borderId="33" xfId="57" applyFont="1" applyBorder="1" applyAlignment="1" applyProtection="1">
      <alignment horizontal="center"/>
      <protection/>
    </xf>
    <xf numFmtId="0" fontId="8" fillId="0" borderId="34" xfId="57" applyFont="1" applyBorder="1" applyAlignment="1" applyProtection="1">
      <alignment horizontal="center"/>
      <protection/>
    </xf>
    <xf numFmtId="0" fontId="8" fillId="0" borderId="10" xfId="57" applyFont="1" applyBorder="1" applyAlignment="1" applyProtection="1">
      <alignment horizontal="center"/>
      <protection/>
    </xf>
    <xf numFmtId="0" fontId="4" fillId="0" borderId="35" xfId="57" applyFont="1" applyBorder="1" applyAlignment="1" applyProtection="1">
      <alignment horizontal="right"/>
      <protection/>
    </xf>
    <xf numFmtId="0" fontId="4" fillId="0" borderId="36" xfId="57" applyFont="1" applyBorder="1" applyAlignment="1" applyProtection="1">
      <alignment horizontal="right"/>
      <protection/>
    </xf>
    <xf numFmtId="0" fontId="4" fillId="0" borderId="37" xfId="57" applyFont="1" applyBorder="1" applyAlignment="1" applyProtection="1">
      <alignment horizontal="right"/>
      <protection/>
    </xf>
    <xf numFmtId="6" fontId="5" fillId="0" borderId="26" xfId="57" applyNumberFormat="1" applyFont="1" applyFill="1" applyBorder="1" applyAlignment="1" applyProtection="1">
      <alignment horizontal="center" vertical="center"/>
      <protection/>
    </xf>
    <xf numFmtId="6" fontId="5" fillId="0" borderId="27" xfId="57" applyNumberFormat="1" applyFont="1" applyFill="1" applyBorder="1" applyAlignment="1" applyProtection="1">
      <alignment horizontal="center" vertical="center"/>
      <protection/>
    </xf>
    <xf numFmtId="6" fontId="5" fillId="0" borderId="28" xfId="57" applyNumberFormat="1" applyFont="1" applyFill="1" applyBorder="1" applyAlignment="1" applyProtection="1">
      <alignment horizontal="center" vertical="center"/>
      <protection/>
    </xf>
    <xf numFmtId="6" fontId="5" fillId="0" borderId="13" xfId="57" applyNumberFormat="1" applyFont="1" applyFill="1" applyBorder="1" applyAlignment="1" applyProtection="1">
      <alignment horizontal="center"/>
      <protection/>
    </xf>
    <xf numFmtId="6" fontId="5" fillId="0" borderId="24" xfId="57" applyNumberFormat="1" applyFont="1" applyFill="1" applyBorder="1" applyAlignment="1" applyProtection="1">
      <alignment horizontal="center"/>
      <protection/>
    </xf>
    <xf numFmtId="6" fontId="5" fillId="0" borderId="25" xfId="57" applyNumberFormat="1" applyFont="1" applyFill="1" applyBorder="1" applyAlignment="1" applyProtection="1">
      <alignment horizontal="center"/>
      <protection/>
    </xf>
    <xf numFmtId="6" fontId="5" fillId="35" borderId="13" xfId="57" applyNumberFormat="1" applyFont="1" applyFill="1" applyBorder="1" applyAlignment="1" applyProtection="1">
      <alignment horizontal="center"/>
      <protection/>
    </xf>
    <xf numFmtId="6" fontId="5" fillId="35" borderId="24" xfId="57" applyNumberFormat="1" applyFont="1" applyFill="1" applyBorder="1" applyAlignment="1" applyProtection="1">
      <alignment horizontal="center"/>
      <protection/>
    </xf>
    <xf numFmtId="6" fontId="5" fillId="35" borderId="25" xfId="57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ston\Downloads\TullySFC0808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yment"/>
      <sheetName val="Membership"/>
      <sheetName val="Short Term"/>
      <sheetName val="Life Memb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mbership@ansaqld.com.a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0" zoomScaleNormal="70" zoomScalePageLayoutView="0" workbookViewId="0" topLeftCell="A1">
      <selection activeCell="A24" sqref="A24"/>
    </sheetView>
  </sheetViews>
  <sheetFormatPr defaultColWidth="9.140625" defaultRowHeight="15"/>
  <cols>
    <col min="1" max="1" width="221.7109375" style="15" customWidth="1"/>
    <col min="2" max="2" width="13.00390625" style="0" bestFit="1" customWidth="1"/>
    <col min="3" max="3" width="15.421875" style="0" bestFit="1" customWidth="1"/>
    <col min="4" max="4" width="9.57421875" style="0" bestFit="1" customWidth="1"/>
    <col min="5" max="5" width="8.00390625" style="0" bestFit="1" customWidth="1"/>
    <col min="6" max="6" width="5.140625" style="0" bestFit="1" customWidth="1"/>
  </cols>
  <sheetData>
    <row r="1" spans="1:10" ht="15">
      <c r="A1" s="14" t="s">
        <v>38</v>
      </c>
      <c r="B1" s="6"/>
      <c r="C1" s="6"/>
      <c r="D1" s="6"/>
      <c r="E1" s="6"/>
      <c r="F1" s="6"/>
      <c r="G1" s="6"/>
      <c r="H1" s="6"/>
      <c r="I1" s="6"/>
      <c r="J1" s="6"/>
    </row>
    <row r="2" spans="1:10" ht="15">
      <c r="A2" s="7" t="s">
        <v>42</v>
      </c>
      <c r="B2" s="1"/>
      <c r="C2" s="1"/>
      <c r="D2" s="1"/>
      <c r="E2" s="1"/>
      <c r="F2" s="1"/>
      <c r="G2" s="6"/>
      <c r="H2" s="6"/>
      <c r="I2" s="6"/>
      <c r="J2" s="6"/>
    </row>
    <row r="3" spans="1:10" ht="15">
      <c r="A3" s="7" t="s">
        <v>41</v>
      </c>
      <c r="B3" s="1"/>
      <c r="C3" s="1"/>
      <c r="D3" s="1"/>
      <c r="E3" s="1"/>
      <c r="F3" s="1"/>
      <c r="G3" s="6"/>
      <c r="H3" s="6"/>
      <c r="I3" s="6"/>
      <c r="J3" s="6"/>
    </row>
    <row r="4" spans="1:10" ht="15">
      <c r="A4" s="7" t="s">
        <v>106</v>
      </c>
      <c r="B4" s="1"/>
      <c r="C4" s="1"/>
      <c r="D4" s="1"/>
      <c r="E4" s="1"/>
      <c r="F4" s="1"/>
      <c r="G4" s="6"/>
      <c r="H4" s="6"/>
      <c r="I4" s="6"/>
      <c r="J4" s="6"/>
    </row>
    <row r="5" spans="1:10" ht="15">
      <c r="A5" s="7" t="s">
        <v>107</v>
      </c>
      <c r="B5" s="1"/>
      <c r="C5" s="1"/>
      <c r="D5" s="1"/>
      <c r="E5" s="1"/>
      <c r="F5" s="1"/>
      <c r="G5" s="6"/>
      <c r="H5" s="6"/>
      <c r="I5" s="6"/>
      <c r="J5" s="6"/>
    </row>
    <row r="6" spans="1:10" ht="15">
      <c r="A6" s="7" t="s">
        <v>97</v>
      </c>
      <c r="B6" s="6"/>
      <c r="C6" s="6"/>
      <c r="D6" s="6"/>
      <c r="E6" s="6"/>
      <c r="F6" s="6"/>
      <c r="G6" s="6"/>
      <c r="H6" s="6"/>
      <c r="I6" s="6"/>
      <c r="J6" s="6"/>
    </row>
    <row r="7" spans="1:10" ht="15">
      <c r="A7" s="7" t="s">
        <v>39</v>
      </c>
      <c r="B7" s="1"/>
      <c r="C7" s="1"/>
      <c r="D7" s="1"/>
      <c r="E7" s="1"/>
      <c r="F7" s="1"/>
      <c r="G7" s="6"/>
      <c r="H7" s="6"/>
      <c r="I7" s="6"/>
      <c r="J7" s="6"/>
    </row>
    <row r="8" spans="1:10" ht="30.75">
      <c r="A8" s="7" t="s">
        <v>115</v>
      </c>
      <c r="B8" s="1"/>
      <c r="C8" s="1"/>
      <c r="D8" s="1"/>
      <c r="E8" s="1"/>
      <c r="F8" s="1"/>
      <c r="G8" s="6"/>
      <c r="H8" s="6"/>
      <c r="I8" s="6"/>
      <c r="J8" s="6"/>
    </row>
    <row r="9" spans="1:10" ht="15">
      <c r="A9" s="7" t="s">
        <v>116</v>
      </c>
      <c r="B9" s="1"/>
      <c r="C9" s="1"/>
      <c r="D9" s="1"/>
      <c r="E9" s="1"/>
      <c r="F9" s="1"/>
      <c r="G9" s="6"/>
      <c r="H9" s="6"/>
      <c r="I9" s="6"/>
      <c r="J9" s="6"/>
    </row>
    <row r="10" spans="1:10" ht="15">
      <c r="A10" s="7" t="s">
        <v>120</v>
      </c>
      <c r="B10" s="1"/>
      <c r="C10" s="1"/>
      <c r="D10" s="1"/>
      <c r="E10" s="1"/>
      <c r="F10" s="1"/>
      <c r="G10" s="6"/>
      <c r="H10" s="6"/>
      <c r="I10" s="6"/>
      <c r="J10" s="6"/>
    </row>
    <row r="11" spans="1:10" ht="15">
      <c r="A11" s="7" t="s">
        <v>121</v>
      </c>
      <c r="B11" s="2"/>
      <c r="C11" s="6"/>
      <c r="D11" s="6"/>
      <c r="E11" s="6"/>
      <c r="F11" s="6"/>
      <c r="G11" s="6"/>
      <c r="H11" s="6"/>
      <c r="I11" s="6"/>
      <c r="J11" s="6"/>
    </row>
    <row r="12" spans="1:10" ht="30.75">
      <c r="A12" s="16" t="s">
        <v>108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5">
      <c r="A13" s="7" t="s">
        <v>40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5">
      <c r="A14" s="7" t="s">
        <v>98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5">
      <c r="A15" s="61" t="s">
        <v>109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5">
      <c r="A16" s="7"/>
      <c r="B16" s="6"/>
      <c r="C16" s="6"/>
      <c r="D16" s="6"/>
      <c r="E16" s="6"/>
      <c r="F16" s="6"/>
      <c r="G16" s="6"/>
      <c r="H16" s="6"/>
      <c r="I16" s="6"/>
      <c r="J16" s="6"/>
    </row>
    <row r="17" spans="1:10" ht="15">
      <c r="A17" s="7"/>
      <c r="B17" s="6"/>
      <c r="C17" s="6"/>
      <c r="D17" s="6"/>
      <c r="E17" s="6"/>
      <c r="F17" s="6"/>
      <c r="G17" s="6"/>
      <c r="H17" s="6"/>
      <c r="I17" s="6"/>
      <c r="J17" s="6"/>
    </row>
    <row r="18" spans="1:10" ht="15">
      <c r="A18" s="7"/>
      <c r="B18" s="6"/>
      <c r="C18" s="6"/>
      <c r="D18" s="6"/>
      <c r="E18" s="6"/>
      <c r="F18" s="6"/>
      <c r="G18" s="6"/>
      <c r="H18" s="6"/>
      <c r="I18" s="6"/>
      <c r="J18" s="6"/>
    </row>
  </sheetData>
  <sheetProtection password="ED9E" sheet="1" objects="1" scenarios="1"/>
  <hyperlinks>
    <hyperlink ref="A15" r:id="rId1" display="membership@ansaqld.com.a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J1" sqref="J1:J16384"/>
    </sheetView>
  </sheetViews>
  <sheetFormatPr defaultColWidth="15.8515625" defaultRowHeight="15"/>
  <cols>
    <col min="1" max="1" width="42.28125" style="25" bestFit="1" customWidth="1"/>
    <col min="2" max="2" width="23.00390625" style="25" bestFit="1" customWidth="1"/>
    <col min="3" max="8" width="15.8515625" style="25" customWidth="1"/>
    <col min="9" max="9" width="15.8515625" style="47" customWidth="1"/>
    <col min="10" max="10" width="15.8515625" style="57" customWidth="1"/>
    <col min="11" max="32" width="15.8515625" style="47" customWidth="1"/>
    <col min="33" max="16384" width="15.8515625" style="25" customWidth="1"/>
  </cols>
  <sheetData>
    <row r="1" spans="1:10" ht="15">
      <c r="A1" s="91" t="s">
        <v>0</v>
      </c>
      <c r="B1" s="92"/>
      <c r="C1" s="92"/>
      <c r="D1" s="92"/>
      <c r="E1" s="92"/>
      <c r="F1" s="92"/>
      <c r="G1" s="92"/>
      <c r="H1" s="93"/>
      <c r="J1" s="57" t="s">
        <v>50</v>
      </c>
    </row>
    <row r="2" spans="1:10" ht="15">
      <c r="A2" s="94" t="s">
        <v>1</v>
      </c>
      <c r="B2" s="95"/>
      <c r="C2" s="95"/>
      <c r="D2" s="95"/>
      <c r="E2" s="95"/>
      <c r="F2" s="95"/>
      <c r="G2" s="95"/>
      <c r="H2" s="96"/>
      <c r="J2" s="57" t="s">
        <v>82</v>
      </c>
    </row>
    <row r="3" spans="1:10" ht="15">
      <c r="A3" s="97" t="s">
        <v>117</v>
      </c>
      <c r="B3" s="98"/>
      <c r="C3" s="98"/>
      <c r="D3" s="98"/>
      <c r="E3" s="98"/>
      <c r="F3" s="98"/>
      <c r="G3" s="98"/>
      <c r="H3" s="99"/>
      <c r="J3" s="57" t="s">
        <v>110</v>
      </c>
    </row>
    <row r="4" spans="1:10" ht="15">
      <c r="A4" s="9" t="s">
        <v>2</v>
      </c>
      <c r="B4" s="88"/>
      <c r="C4" s="89"/>
      <c r="D4" s="90"/>
      <c r="E4" s="5"/>
      <c r="F4" s="5"/>
      <c r="G4" s="5"/>
      <c r="H4" s="13"/>
      <c r="J4" s="57" t="s">
        <v>73</v>
      </c>
    </row>
    <row r="5" spans="1:10" ht="15">
      <c r="A5" s="9" t="s">
        <v>94</v>
      </c>
      <c r="B5" s="48">
        <v>43282</v>
      </c>
      <c r="C5" s="24"/>
      <c r="D5" s="24"/>
      <c r="E5" s="5"/>
      <c r="F5" s="5"/>
      <c r="G5" s="5"/>
      <c r="H5" s="13"/>
      <c r="J5" s="57" t="s">
        <v>74</v>
      </c>
    </row>
    <row r="6" spans="1:10" ht="15">
      <c r="A6" s="9" t="s">
        <v>43</v>
      </c>
      <c r="B6" s="52">
        <f>H23</f>
        <v>0</v>
      </c>
      <c r="C6" s="5"/>
      <c r="D6" s="5"/>
      <c r="E6" s="5"/>
      <c r="F6" s="5"/>
      <c r="G6" s="5"/>
      <c r="H6" s="13"/>
      <c r="J6" s="57" t="s">
        <v>75</v>
      </c>
    </row>
    <row r="7" spans="1:10" ht="15">
      <c r="A7" s="9" t="s">
        <v>34</v>
      </c>
      <c r="B7" s="31"/>
      <c r="C7" s="3"/>
      <c r="D7" s="3"/>
      <c r="E7" s="3"/>
      <c r="F7" s="3"/>
      <c r="G7" s="3"/>
      <c r="H7" s="4"/>
      <c r="J7" s="57" t="s">
        <v>90</v>
      </c>
    </row>
    <row r="8" spans="1:10" ht="15">
      <c r="A8" s="10" t="s">
        <v>30</v>
      </c>
      <c r="B8" s="8" t="s">
        <v>36</v>
      </c>
      <c r="C8" s="8" t="s">
        <v>37</v>
      </c>
      <c r="D8" s="8" t="s">
        <v>104</v>
      </c>
      <c r="E8" s="8" t="s">
        <v>114</v>
      </c>
      <c r="F8" s="3"/>
      <c r="G8" s="3"/>
      <c r="H8" s="4"/>
      <c r="J8" s="57" t="s">
        <v>118</v>
      </c>
    </row>
    <row r="9" spans="1:10" ht="15">
      <c r="A9" s="11" t="s">
        <v>31</v>
      </c>
      <c r="B9" s="64">
        <f>Membership!AG101</f>
        <v>0</v>
      </c>
      <c r="C9" s="65">
        <f>Membership!AH101</f>
        <v>0</v>
      </c>
      <c r="D9" s="85"/>
      <c r="E9" s="85"/>
      <c r="F9" s="3"/>
      <c r="G9" s="3"/>
      <c r="H9" s="4"/>
      <c r="J9" s="57" t="s">
        <v>83</v>
      </c>
    </row>
    <row r="10" spans="1:10" ht="15">
      <c r="A10" s="11" t="s">
        <v>32</v>
      </c>
      <c r="B10" s="64">
        <f>Membership!AC101</f>
        <v>0</v>
      </c>
      <c r="C10" s="64">
        <f>Membership!AD101</f>
        <v>0</v>
      </c>
      <c r="D10" s="86"/>
      <c r="E10" s="86"/>
      <c r="F10" s="3"/>
      <c r="G10" s="3"/>
      <c r="H10" s="4"/>
      <c r="J10" s="57" t="s">
        <v>84</v>
      </c>
    </row>
    <row r="11" spans="1:10" ht="15">
      <c r="A11" s="12" t="s">
        <v>44</v>
      </c>
      <c r="B11" s="64">
        <f>Membership!AE101</f>
        <v>0</v>
      </c>
      <c r="C11" s="64">
        <f>Membership!AF101</f>
        <v>0</v>
      </c>
      <c r="D11" s="86"/>
      <c r="E11" s="86"/>
      <c r="F11" s="3"/>
      <c r="G11" s="3"/>
      <c r="H11" s="4"/>
      <c r="J11" s="57" t="s">
        <v>85</v>
      </c>
    </row>
    <row r="12" spans="1:10" ht="15">
      <c r="A12" s="12" t="s">
        <v>45</v>
      </c>
      <c r="B12" s="64">
        <f>Membership!W101</f>
        <v>0</v>
      </c>
      <c r="C12" s="64">
        <f>Membership!X101</f>
        <v>0</v>
      </c>
      <c r="D12" s="86"/>
      <c r="E12" s="86"/>
      <c r="F12" s="3"/>
      <c r="G12" s="3"/>
      <c r="H12" s="4"/>
      <c r="J12" s="57" t="s">
        <v>76</v>
      </c>
    </row>
    <row r="13" spans="1:10" ht="15">
      <c r="A13" s="12" t="s">
        <v>46</v>
      </c>
      <c r="B13" s="64">
        <f>Membership!Y101</f>
        <v>0</v>
      </c>
      <c r="C13" s="64">
        <f>Membership!Z101</f>
        <v>0</v>
      </c>
      <c r="D13" s="87"/>
      <c r="E13" s="86"/>
      <c r="F13" s="26"/>
      <c r="G13" s="26"/>
      <c r="H13" s="27"/>
      <c r="J13" s="57" t="s">
        <v>86</v>
      </c>
    </row>
    <row r="14" spans="1:10" ht="15">
      <c r="A14" s="12" t="s">
        <v>102</v>
      </c>
      <c r="B14" s="64">
        <v>0</v>
      </c>
      <c r="C14" s="64">
        <v>0</v>
      </c>
      <c r="D14" s="64">
        <f>'Short Term'!O101</f>
        <v>0</v>
      </c>
      <c r="E14" s="87"/>
      <c r="F14" s="26"/>
      <c r="G14" s="26"/>
      <c r="H14" s="27"/>
      <c r="J14" s="57" t="s">
        <v>101</v>
      </c>
    </row>
    <row r="15" spans="1:10" ht="15">
      <c r="A15" s="12" t="s">
        <v>112</v>
      </c>
      <c r="B15" s="64">
        <v>0</v>
      </c>
      <c r="C15" s="64">
        <v>0</v>
      </c>
      <c r="D15" s="64">
        <v>0</v>
      </c>
      <c r="E15" s="64">
        <f>'Life Members'!Q98</f>
        <v>0</v>
      </c>
      <c r="F15" s="26"/>
      <c r="G15" s="26"/>
      <c r="H15" s="27"/>
      <c r="J15" s="57" t="s">
        <v>87</v>
      </c>
    </row>
    <row r="16" spans="1:10" ht="15">
      <c r="A16" s="12" t="s">
        <v>33</v>
      </c>
      <c r="B16" s="66">
        <f>SUM(B10:B14)</f>
        <v>0</v>
      </c>
      <c r="C16" s="66">
        <f>SUM(C10:C13)</f>
        <v>0</v>
      </c>
      <c r="D16" s="66">
        <f>SUM(D14)</f>
        <v>0</v>
      </c>
      <c r="E16" s="66">
        <f>E15</f>
        <v>0</v>
      </c>
      <c r="F16" s="26"/>
      <c r="G16" s="26"/>
      <c r="H16" s="27"/>
      <c r="J16" s="57" t="s">
        <v>100</v>
      </c>
    </row>
    <row r="17" spans="1:10" ht="18" thickBot="1">
      <c r="A17" s="100" t="s">
        <v>21</v>
      </c>
      <c r="B17" s="101"/>
      <c r="C17" s="101"/>
      <c r="D17" s="101"/>
      <c r="E17" s="101"/>
      <c r="F17" s="101"/>
      <c r="G17" s="101"/>
      <c r="H17" s="102"/>
      <c r="J17" s="57" t="s">
        <v>89</v>
      </c>
    </row>
    <row r="18" spans="1:10" ht="28.5" thickBot="1" thickTop="1">
      <c r="A18" s="67" t="s">
        <v>3</v>
      </c>
      <c r="B18" s="68" t="s">
        <v>47</v>
      </c>
      <c r="C18" s="69" t="s">
        <v>35</v>
      </c>
      <c r="D18" s="68" t="s">
        <v>48</v>
      </c>
      <c r="E18" s="69" t="s">
        <v>4</v>
      </c>
      <c r="F18" s="70" t="s">
        <v>105</v>
      </c>
      <c r="G18" s="70" t="s">
        <v>113</v>
      </c>
      <c r="H18" s="71" t="s">
        <v>5</v>
      </c>
      <c r="J18" s="57" t="s">
        <v>77</v>
      </c>
    </row>
    <row r="19" spans="1:10" ht="15.75" thickTop="1">
      <c r="A19" s="72" t="s">
        <v>6</v>
      </c>
      <c r="B19" s="73">
        <f>B12*C19</f>
        <v>0</v>
      </c>
      <c r="C19" s="74">
        <v>45</v>
      </c>
      <c r="D19" s="73">
        <f>C12*E19</f>
        <v>0</v>
      </c>
      <c r="E19" s="75">
        <v>32</v>
      </c>
      <c r="F19" s="109"/>
      <c r="G19" s="112"/>
      <c r="H19" s="76">
        <f>B19+D19</f>
        <v>0</v>
      </c>
      <c r="J19" s="57" t="s">
        <v>78</v>
      </c>
    </row>
    <row r="20" spans="1:10" ht="15">
      <c r="A20" s="77" t="s">
        <v>7</v>
      </c>
      <c r="B20" s="78">
        <f>B13*C20</f>
        <v>0</v>
      </c>
      <c r="C20" s="79">
        <v>10</v>
      </c>
      <c r="D20" s="78">
        <f>C13*E20</f>
        <v>0</v>
      </c>
      <c r="E20" s="80">
        <v>10</v>
      </c>
      <c r="F20" s="110"/>
      <c r="G20" s="113"/>
      <c r="H20" s="76">
        <f>B20+D20</f>
        <v>0</v>
      </c>
      <c r="J20" s="57" t="s">
        <v>79</v>
      </c>
    </row>
    <row r="21" spans="1:10" ht="15">
      <c r="A21" s="81" t="s">
        <v>8</v>
      </c>
      <c r="B21" s="73">
        <f>B9*C21</f>
        <v>0</v>
      </c>
      <c r="C21" s="74">
        <v>68</v>
      </c>
      <c r="D21" s="73">
        <f>C9*E21</f>
        <v>0</v>
      </c>
      <c r="E21" s="75">
        <v>52</v>
      </c>
      <c r="F21" s="111"/>
      <c r="G21" s="114"/>
      <c r="H21" s="76">
        <f>B21+D21</f>
        <v>0</v>
      </c>
      <c r="J21" s="57" t="s">
        <v>80</v>
      </c>
    </row>
    <row r="22" spans="1:10" ht="15.75" thickBot="1">
      <c r="A22" s="82" t="s">
        <v>102</v>
      </c>
      <c r="B22" s="106"/>
      <c r="C22" s="107"/>
      <c r="D22" s="107"/>
      <c r="E22" s="108"/>
      <c r="F22" s="80">
        <v>10</v>
      </c>
      <c r="G22" s="73">
        <f>D14*10</f>
        <v>0</v>
      </c>
      <c r="H22" s="83">
        <f>G22</f>
        <v>0</v>
      </c>
      <c r="J22" s="57" t="s">
        <v>91</v>
      </c>
    </row>
    <row r="23" spans="1:10" ht="17.25" customHeight="1" thickBot="1">
      <c r="A23" s="103" t="s">
        <v>9</v>
      </c>
      <c r="B23" s="104"/>
      <c r="C23" s="104"/>
      <c r="D23" s="104"/>
      <c r="E23" s="104"/>
      <c r="F23" s="104"/>
      <c r="G23" s="105"/>
      <c r="H23" s="84">
        <f>SUM(H19:H22)</f>
        <v>0</v>
      </c>
      <c r="J23" s="57" t="s">
        <v>81</v>
      </c>
    </row>
    <row r="24" spans="1:10" ht="15">
      <c r="A24" s="17"/>
      <c r="B24" s="17"/>
      <c r="C24" s="18"/>
      <c r="D24" s="17"/>
      <c r="E24" s="18"/>
      <c r="F24" s="18"/>
      <c r="G24" s="18"/>
      <c r="H24" s="18"/>
      <c r="J24" s="57" t="s">
        <v>88</v>
      </c>
    </row>
    <row r="29" spans="3:8" ht="13.5">
      <c r="C29" s="19"/>
      <c r="D29" s="19"/>
      <c r="E29" s="19"/>
      <c r="F29" s="19"/>
      <c r="G29" s="19"/>
      <c r="H29" s="19"/>
    </row>
    <row r="30" spans="3:8" ht="13.5">
      <c r="C30" s="20"/>
      <c r="D30" s="20"/>
      <c r="E30" s="20"/>
      <c r="F30" s="20"/>
      <c r="G30" s="20"/>
      <c r="H30" s="20"/>
    </row>
    <row r="31" spans="3:8" ht="13.5">
      <c r="C31" s="21"/>
      <c r="D31" s="21"/>
      <c r="E31" s="21"/>
      <c r="F31" s="21"/>
      <c r="G31" s="21"/>
      <c r="H31" s="22"/>
    </row>
    <row r="32" spans="3:8" ht="13.5">
      <c r="C32" s="21"/>
      <c r="D32" s="21"/>
      <c r="E32" s="21"/>
      <c r="F32" s="21"/>
      <c r="G32" s="21"/>
      <c r="H32" s="22"/>
    </row>
    <row r="33" spans="3:8" ht="13.5">
      <c r="C33" s="21"/>
      <c r="D33" s="21"/>
      <c r="E33" s="21"/>
      <c r="F33" s="21"/>
      <c r="G33" s="21"/>
      <c r="H33" s="22"/>
    </row>
    <row r="34" spans="3:8" ht="13.5">
      <c r="C34" s="21"/>
      <c r="D34" s="21"/>
      <c r="E34" s="21"/>
      <c r="F34" s="21"/>
      <c r="G34" s="21"/>
      <c r="H34" s="22"/>
    </row>
    <row r="35" spans="3:8" ht="13.5">
      <c r="C35" s="23"/>
      <c r="D35" s="23"/>
      <c r="E35" s="23"/>
      <c r="F35" s="23"/>
      <c r="G35" s="23"/>
      <c r="H35" s="22"/>
    </row>
    <row r="36" spans="3:8" ht="15">
      <c r="C36" s="28"/>
      <c r="D36" s="28"/>
      <c r="E36" s="28"/>
      <c r="F36" s="28"/>
      <c r="G36" s="28"/>
      <c r="H36" s="28"/>
    </row>
  </sheetData>
  <sheetProtection password="ED9E" sheet="1"/>
  <mergeCells count="11">
    <mergeCell ref="A23:G23"/>
    <mergeCell ref="D9:D13"/>
    <mergeCell ref="B22:E22"/>
    <mergeCell ref="F19:F21"/>
    <mergeCell ref="G19:G21"/>
    <mergeCell ref="E9:E14"/>
    <mergeCell ref="B4:D4"/>
    <mergeCell ref="A1:H1"/>
    <mergeCell ref="A2:H2"/>
    <mergeCell ref="A3:H3"/>
    <mergeCell ref="A17:H17"/>
  </mergeCells>
  <dataValidations count="1">
    <dataValidation type="list" allowBlank="1" showInputMessage="1" showErrorMessage="1" sqref="B4:D4">
      <formula1>$J$2:$J$24</formula1>
    </dataValidation>
  </dataValidations>
  <printOptions/>
  <pageMargins left="0.25" right="0.25" top="0.75" bottom="0.75" header="0.3" footer="0.3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1"/>
  <sheetViews>
    <sheetView zoomScale="86" zoomScaleNormal="86" zoomScaleSheetLayoutView="100" zoomScalePageLayoutView="0" workbookViewId="0" topLeftCell="A1">
      <selection activeCell="O1" sqref="O1:AM16384"/>
    </sheetView>
  </sheetViews>
  <sheetFormatPr defaultColWidth="15.28125" defaultRowHeight="15"/>
  <cols>
    <col min="1" max="1" width="9.57421875" style="30" bestFit="1" customWidth="1"/>
    <col min="2" max="2" width="20.28125" style="30" bestFit="1" customWidth="1"/>
    <col min="3" max="3" width="10.7109375" style="30" bestFit="1" customWidth="1"/>
    <col min="4" max="4" width="19.28125" style="30" bestFit="1" customWidth="1"/>
    <col min="5" max="5" width="15.28125" style="30" customWidth="1"/>
    <col min="6" max="6" width="10.28125" style="30" bestFit="1" customWidth="1"/>
    <col min="7" max="7" width="12.28125" style="45" bestFit="1" customWidth="1"/>
    <col min="8" max="8" width="12.8515625" style="30" bestFit="1" customWidth="1"/>
    <col min="9" max="9" width="13.421875" style="30" bestFit="1" customWidth="1"/>
    <col min="10" max="10" width="15.28125" style="46" customWidth="1"/>
    <col min="11" max="11" width="22.57421875" style="30" bestFit="1" customWidth="1"/>
    <col min="12" max="12" width="13.7109375" style="30" bestFit="1" customWidth="1"/>
    <col min="13" max="13" width="13.421875" style="30" bestFit="1" customWidth="1"/>
    <col min="14" max="14" width="10.140625" style="30" bestFit="1" customWidth="1"/>
    <col min="15" max="15" width="19.7109375" style="54" bestFit="1" customWidth="1"/>
    <col min="16" max="16" width="14.00390625" style="54" bestFit="1" customWidth="1"/>
    <col min="17" max="20" width="15.28125" style="54" customWidth="1"/>
    <col min="21" max="21" width="15.28125" style="56" customWidth="1"/>
    <col min="22" max="32" width="15.28125" style="54" customWidth="1"/>
    <col min="33" max="33" width="16.7109375" style="54" bestFit="1" customWidth="1"/>
    <col min="34" max="34" width="16.7109375" style="54" customWidth="1"/>
    <col min="35" max="36" width="11.7109375" style="54" bestFit="1" customWidth="1"/>
    <col min="37" max="37" width="12.28125" style="54" bestFit="1" customWidth="1"/>
    <col min="38" max="38" width="12.140625" style="54" customWidth="1"/>
    <col min="39" max="39" width="13.28125" style="54" bestFit="1" customWidth="1"/>
    <col min="40" max="16384" width="15.28125" style="30" customWidth="1"/>
  </cols>
  <sheetData>
    <row r="1" spans="1:39" s="34" customFormat="1" ht="25.5">
      <c r="A1" s="29" t="s">
        <v>26</v>
      </c>
      <c r="B1" s="29" t="s">
        <v>10</v>
      </c>
      <c r="C1" s="29" t="s">
        <v>11</v>
      </c>
      <c r="D1" s="29" t="s">
        <v>12</v>
      </c>
      <c r="E1" s="29" t="s">
        <v>13</v>
      </c>
      <c r="F1" s="29" t="s">
        <v>18</v>
      </c>
      <c r="G1" s="32" t="s">
        <v>19</v>
      </c>
      <c r="H1" s="29" t="s">
        <v>20</v>
      </c>
      <c r="I1" s="29" t="s">
        <v>25</v>
      </c>
      <c r="J1" s="33" t="s">
        <v>15</v>
      </c>
      <c r="K1" s="29" t="s">
        <v>16</v>
      </c>
      <c r="L1" s="29" t="s">
        <v>17</v>
      </c>
      <c r="M1" s="29" t="s">
        <v>22</v>
      </c>
      <c r="N1" s="29" t="s">
        <v>14</v>
      </c>
      <c r="O1" s="53" t="s">
        <v>95</v>
      </c>
      <c r="P1" s="53" t="s">
        <v>96</v>
      </c>
      <c r="Q1" s="53" t="s">
        <v>54</v>
      </c>
      <c r="R1" s="53" t="s">
        <v>53</v>
      </c>
      <c r="S1" s="53" t="s">
        <v>55</v>
      </c>
      <c r="T1" s="53" t="s">
        <v>56</v>
      </c>
      <c r="U1" s="53" t="s">
        <v>57</v>
      </c>
      <c r="V1" s="53" t="s">
        <v>58</v>
      </c>
      <c r="W1" s="53" t="s">
        <v>59</v>
      </c>
      <c r="X1" s="53" t="s">
        <v>60</v>
      </c>
      <c r="Y1" s="53" t="s">
        <v>61</v>
      </c>
      <c r="Z1" s="53" t="s">
        <v>62</v>
      </c>
      <c r="AA1" s="53" t="s">
        <v>63</v>
      </c>
      <c r="AB1" s="53" t="s">
        <v>64</v>
      </c>
      <c r="AC1" s="53" t="s">
        <v>65</v>
      </c>
      <c r="AD1" s="53" t="s">
        <v>67</v>
      </c>
      <c r="AE1" s="53" t="s">
        <v>66</v>
      </c>
      <c r="AF1" s="53" t="s">
        <v>68</v>
      </c>
      <c r="AG1" s="53" t="s">
        <v>93</v>
      </c>
      <c r="AH1" s="53" t="s">
        <v>119</v>
      </c>
      <c r="AI1" s="54" t="s">
        <v>20</v>
      </c>
      <c r="AJ1" s="54" t="s">
        <v>25</v>
      </c>
      <c r="AK1" s="54" t="s">
        <v>17</v>
      </c>
      <c r="AL1" s="54" t="s">
        <v>22</v>
      </c>
      <c r="AM1" s="54" t="s">
        <v>26</v>
      </c>
    </row>
    <row r="2" spans="1:39" s="34" customFormat="1" ht="12.75" hidden="1">
      <c r="A2" s="29"/>
      <c r="B2" s="29"/>
      <c r="C2" s="29"/>
      <c r="D2" s="35"/>
      <c r="E2" s="29"/>
      <c r="F2" s="29"/>
      <c r="G2" s="32"/>
      <c r="H2" s="29"/>
      <c r="I2" s="29"/>
      <c r="J2" s="33"/>
      <c r="K2" s="29"/>
      <c r="L2" s="29"/>
      <c r="M2" s="29"/>
      <c r="N2" s="29"/>
      <c r="O2" s="55"/>
      <c r="P2" s="54"/>
      <c r="Q2" s="53"/>
      <c r="R2" s="53"/>
      <c r="S2" s="53"/>
      <c r="T2" s="53"/>
      <c r="U2" s="53"/>
      <c r="V2" s="53"/>
      <c r="W2" s="54"/>
      <c r="X2" s="54"/>
      <c r="Y2" s="54"/>
      <c r="Z2" s="54"/>
      <c r="AA2" s="54"/>
      <c r="AB2" s="54"/>
      <c r="AC2" s="53"/>
      <c r="AD2" s="53"/>
      <c r="AE2" s="53"/>
      <c r="AF2" s="53"/>
      <c r="AG2" s="53"/>
      <c r="AH2" s="53"/>
      <c r="AI2" s="54" t="s">
        <v>23</v>
      </c>
      <c r="AJ2" s="54" t="s">
        <v>6</v>
      </c>
      <c r="AK2" s="54" t="s">
        <v>29</v>
      </c>
      <c r="AL2" s="54" t="s">
        <v>36</v>
      </c>
      <c r="AM2" s="54" t="s">
        <v>28</v>
      </c>
    </row>
    <row r="3" spans="1:39" ht="12">
      <c r="A3" s="36"/>
      <c r="B3" s="36"/>
      <c r="C3" s="36"/>
      <c r="D3" s="36"/>
      <c r="E3" s="36"/>
      <c r="F3" s="36"/>
      <c r="G3" s="37"/>
      <c r="H3" s="36"/>
      <c r="I3" s="49">
        <f aca="true" ca="1" t="shared" si="0" ref="I3:I34">IF(F3="","",IF(((TODAY()-G3)/365)&lt;16,"Junior","Senior"))</f>
      </c>
      <c r="J3" s="38"/>
      <c r="K3" s="41"/>
      <c r="L3" s="36"/>
      <c r="M3" s="36"/>
      <c r="N3" s="50">
        <f>IF(OR(A3="",B3="",C3="",D3="",E3="",F3="",G3="",H3="",I3="",L3="",M3=""),"",IF(L3="Single",IF(W3=1,45,IF(X3=1,32,IF(Y3=1,10,IF(Z3=1,10,"ERROR")))),IF(OR(AND(AA3=1,D3=D2),AND(OR(AA2=1,AB2=1),D3=D2)),0,IF(AB3=1,52,68))))</f>
      </c>
      <c r="O3" s="55">
        <f>Payment!$B$5</f>
        <v>43282</v>
      </c>
      <c r="P3" s="54">
        <f>Payment!$B$4</f>
        <v>0</v>
      </c>
      <c r="Q3" s="54">
        <f aca="true" t="shared" si="1" ref="Q3:R22">COUNTIF($M3,"Full Year")</f>
        <v>0</v>
      </c>
      <c r="R3" s="54">
        <f t="shared" si="1"/>
        <v>0</v>
      </c>
      <c r="S3" s="54">
        <f aca="true" t="shared" si="2" ref="S3:S34">COUNTIF($L3,"Single")</f>
        <v>0</v>
      </c>
      <c r="T3" s="54">
        <f aca="true" t="shared" si="3" ref="T3:T34">COUNTIF($L3,"Family")</f>
        <v>0</v>
      </c>
      <c r="U3" s="54">
        <f aca="true" t="shared" si="4" ref="U3:U34">COUNTIF($I3,"Senior")</f>
        <v>0</v>
      </c>
      <c r="V3" s="54">
        <f aca="true" t="shared" si="5" ref="V3:V34">COUNTIF($I3,"Junior")</f>
        <v>0</v>
      </c>
      <c r="W3" s="54">
        <f aca="true" t="shared" si="6" ref="W3:W34">IF(SUM(COUNTIF($I3,"Senior"),COUNTIF($L3,"Single"),COUNTIF($M3,"Full Year"))=3,1,0)</f>
        <v>0</v>
      </c>
      <c r="X3" s="54">
        <f aca="true" t="shared" si="7" ref="X3:X34">IF(SUM(COUNTIF($I3,"Senior"),COUNTIF($L3,"Single"),COUNTIF($M3,"Half Year"))=3,1,0)</f>
        <v>0</v>
      </c>
      <c r="Y3" s="54">
        <f aca="true" t="shared" si="8" ref="Y3:Y34">IF(SUM(COUNTIF($I3,"Junior"),COUNTIF($L3,"Single"),COUNTIF($M3,"Full Year"))=3,1,0)</f>
        <v>0</v>
      </c>
      <c r="Z3" s="54">
        <f aca="true" t="shared" si="9" ref="Z3:Z34">IF(SUM(COUNTIF($I3,"Junior"),COUNTIF($L3,"Single"),COUNTIF($M3,"Half Year"))=3,1,0)</f>
        <v>0</v>
      </c>
      <c r="AA3" s="54">
        <f aca="true" t="shared" si="10" ref="AA3:AA34">IF(SUM(COUNTIF($L3,"Family"),COUNTIF($M3,"Full Year"))=2,1,0)</f>
        <v>0</v>
      </c>
      <c r="AB3" s="54">
        <f aca="true" t="shared" si="11" ref="AB3:AB34">IF(SUM(COUNTIF($L3,"Family"),COUNTIF($M3,"Half Year"))=2,1,0)</f>
        <v>0</v>
      </c>
      <c r="AC3" s="54">
        <f aca="true" t="shared" si="12" ref="AC3:AC34">IF(SUM(COUNTIF($I3,"Senior"),COUNTIF($L3,"Family"),COUNTIF($M3,"Full Year"))=3,1,0)</f>
        <v>0</v>
      </c>
      <c r="AD3" s="54">
        <f aca="true" t="shared" si="13" ref="AD3:AD34">IF(SUM(COUNTIF($I3,"Senior"),COUNTIF($L3,"Family"),COUNTIF($M3,"Half Year"))=3,1,0)</f>
        <v>0</v>
      </c>
      <c r="AE3" s="54">
        <f aca="true" t="shared" si="14" ref="AE3:AE34">IF(SUM(COUNTIF($I3,"Junior"),COUNTIF($L3,"Family"),COUNTIF($M3,"Full Year"))=3,1,0)</f>
        <v>0</v>
      </c>
      <c r="AF3" s="54">
        <f aca="true" t="shared" si="15" ref="AF3:AF34">IF(SUM(COUNTIF($I3,"Junior"),COUNTIF($L3,"Family"),COUNTIF($M3,"Half Year"))=3,1,0)</f>
        <v>0</v>
      </c>
      <c r="AG3" s="54">
        <f>COUNTIF(N3,68)</f>
        <v>0</v>
      </c>
      <c r="AH3" s="54">
        <f>COUNTIF(N3,52)</f>
        <v>0</v>
      </c>
      <c r="AI3" s="54" t="s">
        <v>24</v>
      </c>
      <c r="AJ3" s="54" t="s">
        <v>7</v>
      </c>
      <c r="AK3" s="54" t="s">
        <v>8</v>
      </c>
      <c r="AL3" s="54" t="s">
        <v>37</v>
      </c>
      <c r="AM3" s="54" t="s">
        <v>27</v>
      </c>
    </row>
    <row r="4" spans="1:39" ht="12">
      <c r="A4" s="36"/>
      <c r="B4" s="36"/>
      <c r="C4" s="36"/>
      <c r="D4" s="36"/>
      <c r="E4" s="36"/>
      <c r="F4" s="36"/>
      <c r="G4" s="37"/>
      <c r="H4" s="36"/>
      <c r="I4" s="49">
        <f ca="1" t="shared" si="0"/>
      </c>
      <c r="J4" s="38"/>
      <c r="K4" s="41"/>
      <c r="L4" s="36"/>
      <c r="M4" s="36"/>
      <c r="N4" s="50">
        <f aca="true" t="shared" si="16" ref="N4:N67">IF(OR(A4="",B4="",C4="",D4="",E4="",F4="",G4="",H4="",I4="",L4="",M4=""),"",IF(L4="Single",IF(W4=1,45,IF(X4=1,32,IF(Y4=1,10,IF(Z4=1,10,"ERROR")))),IF(OR(AND(AA4=1,D4=D3),AND(OR(AA3=1,AB3=1),D4=D3)),0,IF(AB4=1,52,68))))</f>
      </c>
      <c r="O4" s="55">
        <f>Payment!$B$5</f>
        <v>43282</v>
      </c>
      <c r="P4" s="54">
        <f>Payment!$B$4</f>
        <v>0</v>
      </c>
      <c r="Q4" s="54">
        <f t="shared" si="1"/>
        <v>0</v>
      </c>
      <c r="R4" s="54">
        <f t="shared" si="1"/>
        <v>0</v>
      </c>
      <c r="S4" s="54">
        <f t="shared" si="2"/>
        <v>0</v>
      </c>
      <c r="T4" s="54">
        <f t="shared" si="3"/>
        <v>0</v>
      </c>
      <c r="U4" s="54">
        <f t="shared" si="4"/>
        <v>0</v>
      </c>
      <c r="V4" s="54">
        <f t="shared" si="5"/>
        <v>0</v>
      </c>
      <c r="W4" s="54">
        <f t="shared" si="6"/>
        <v>0</v>
      </c>
      <c r="X4" s="54">
        <f t="shared" si="7"/>
        <v>0</v>
      </c>
      <c r="Y4" s="54">
        <f t="shared" si="8"/>
        <v>0</v>
      </c>
      <c r="Z4" s="54">
        <f t="shared" si="9"/>
        <v>0</v>
      </c>
      <c r="AA4" s="54">
        <f t="shared" si="10"/>
        <v>0</v>
      </c>
      <c r="AB4" s="54">
        <f t="shared" si="11"/>
        <v>0</v>
      </c>
      <c r="AC4" s="54">
        <f t="shared" si="12"/>
        <v>0</v>
      </c>
      <c r="AD4" s="54">
        <f t="shared" si="13"/>
        <v>0</v>
      </c>
      <c r="AE4" s="54">
        <f t="shared" si="14"/>
        <v>0</v>
      </c>
      <c r="AF4" s="54">
        <f t="shared" si="15"/>
        <v>0</v>
      </c>
      <c r="AG4" s="54">
        <f aca="true" t="shared" si="17" ref="AG4:AG67">COUNTIF(N4,68)</f>
        <v>0</v>
      </c>
      <c r="AH4" s="54">
        <f aca="true" t="shared" si="18" ref="AH4:AH67">COUNTIF(N4,52)</f>
        <v>0</v>
      </c>
      <c r="AM4" s="54" t="s">
        <v>51</v>
      </c>
    </row>
    <row r="5" spans="1:39" ht="12">
      <c r="A5" s="36"/>
      <c r="B5" s="36"/>
      <c r="C5" s="36"/>
      <c r="D5" s="36"/>
      <c r="E5" s="36"/>
      <c r="F5" s="36"/>
      <c r="G5" s="37"/>
      <c r="H5" s="36"/>
      <c r="I5" s="49">
        <f ca="1" t="shared" si="0"/>
      </c>
      <c r="J5" s="38"/>
      <c r="K5" s="39"/>
      <c r="L5" s="36"/>
      <c r="M5" s="36"/>
      <c r="N5" s="50">
        <f t="shared" si="16"/>
      </c>
      <c r="O5" s="55">
        <f>Payment!$B$5</f>
        <v>43282</v>
      </c>
      <c r="P5" s="54">
        <f>Payment!$B$4</f>
        <v>0</v>
      </c>
      <c r="Q5" s="54">
        <f t="shared" si="1"/>
        <v>0</v>
      </c>
      <c r="R5" s="54">
        <f t="shared" si="1"/>
        <v>0</v>
      </c>
      <c r="S5" s="54">
        <f t="shared" si="2"/>
        <v>0</v>
      </c>
      <c r="T5" s="54">
        <f t="shared" si="3"/>
        <v>0</v>
      </c>
      <c r="U5" s="54">
        <f t="shared" si="4"/>
        <v>0</v>
      </c>
      <c r="V5" s="54">
        <f t="shared" si="5"/>
        <v>0</v>
      </c>
      <c r="W5" s="54">
        <f t="shared" si="6"/>
        <v>0</v>
      </c>
      <c r="X5" s="54">
        <f t="shared" si="7"/>
        <v>0</v>
      </c>
      <c r="Y5" s="54">
        <f t="shared" si="8"/>
        <v>0</v>
      </c>
      <c r="Z5" s="54">
        <f t="shared" si="9"/>
        <v>0</v>
      </c>
      <c r="AA5" s="54">
        <f t="shared" si="10"/>
        <v>0</v>
      </c>
      <c r="AB5" s="54">
        <f t="shared" si="11"/>
        <v>0</v>
      </c>
      <c r="AC5" s="54">
        <f t="shared" si="12"/>
        <v>0</v>
      </c>
      <c r="AD5" s="54">
        <f t="shared" si="13"/>
        <v>0</v>
      </c>
      <c r="AE5" s="54">
        <f t="shared" si="14"/>
        <v>0</v>
      </c>
      <c r="AF5" s="54">
        <f t="shared" si="15"/>
        <v>0</v>
      </c>
      <c r="AG5" s="54">
        <f t="shared" si="17"/>
        <v>0</v>
      </c>
      <c r="AH5" s="54">
        <f t="shared" si="18"/>
        <v>0</v>
      </c>
      <c r="AM5" s="54" t="s">
        <v>69</v>
      </c>
    </row>
    <row r="6" spans="1:39" ht="12">
      <c r="A6" s="36"/>
      <c r="B6" s="36"/>
      <c r="C6" s="36"/>
      <c r="D6" s="36"/>
      <c r="E6" s="36"/>
      <c r="F6" s="36"/>
      <c r="G6" s="37"/>
      <c r="H6" s="36"/>
      <c r="I6" s="49">
        <f ca="1" t="shared" si="0"/>
      </c>
      <c r="J6" s="38"/>
      <c r="K6" s="39"/>
      <c r="L6" s="36"/>
      <c r="M6" s="36"/>
      <c r="N6" s="50">
        <f t="shared" si="16"/>
      </c>
      <c r="O6" s="55">
        <f>Payment!$B$5</f>
        <v>43282</v>
      </c>
      <c r="P6" s="54">
        <f>Payment!$B$4</f>
        <v>0</v>
      </c>
      <c r="Q6" s="54">
        <f t="shared" si="1"/>
        <v>0</v>
      </c>
      <c r="R6" s="54">
        <f t="shared" si="1"/>
        <v>0</v>
      </c>
      <c r="S6" s="54">
        <f t="shared" si="2"/>
        <v>0</v>
      </c>
      <c r="T6" s="54">
        <f t="shared" si="3"/>
        <v>0</v>
      </c>
      <c r="U6" s="54">
        <f t="shared" si="4"/>
        <v>0</v>
      </c>
      <c r="V6" s="54">
        <f t="shared" si="5"/>
        <v>0</v>
      </c>
      <c r="W6" s="54">
        <f t="shared" si="6"/>
        <v>0</v>
      </c>
      <c r="X6" s="54">
        <f t="shared" si="7"/>
        <v>0</v>
      </c>
      <c r="Y6" s="54">
        <f t="shared" si="8"/>
        <v>0</v>
      </c>
      <c r="Z6" s="54">
        <f t="shared" si="9"/>
        <v>0</v>
      </c>
      <c r="AA6" s="54">
        <f t="shared" si="10"/>
        <v>0</v>
      </c>
      <c r="AB6" s="54">
        <f t="shared" si="11"/>
        <v>0</v>
      </c>
      <c r="AC6" s="54">
        <f t="shared" si="12"/>
        <v>0</v>
      </c>
      <c r="AD6" s="54">
        <f t="shared" si="13"/>
        <v>0</v>
      </c>
      <c r="AE6" s="54">
        <f t="shared" si="14"/>
        <v>0</v>
      </c>
      <c r="AF6" s="54">
        <f t="shared" si="15"/>
        <v>0</v>
      </c>
      <c r="AG6" s="54">
        <f t="shared" si="17"/>
        <v>0</v>
      </c>
      <c r="AH6" s="54">
        <f t="shared" si="18"/>
        <v>0</v>
      </c>
      <c r="AM6" s="54" t="s">
        <v>70</v>
      </c>
    </row>
    <row r="7" spans="1:39" ht="12">
      <c r="A7" s="36"/>
      <c r="B7" s="36"/>
      <c r="C7" s="36"/>
      <c r="D7" s="36"/>
      <c r="E7" s="36"/>
      <c r="F7" s="36"/>
      <c r="G7" s="37"/>
      <c r="H7" s="36"/>
      <c r="I7" s="49">
        <f ca="1" t="shared" si="0"/>
      </c>
      <c r="J7" s="38"/>
      <c r="K7" s="39"/>
      <c r="L7" s="36"/>
      <c r="M7" s="36"/>
      <c r="N7" s="50">
        <f t="shared" si="16"/>
      </c>
      <c r="O7" s="55">
        <f>Payment!$B$5</f>
        <v>43282</v>
      </c>
      <c r="P7" s="54">
        <f>Payment!$B$4</f>
        <v>0</v>
      </c>
      <c r="Q7" s="54">
        <f t="shared" si="1"/>
        <v>0</v>
      </c>
      <c r="R7" s="54">
        <f t="shared" si="1"/>
        <v>0</v>
      </c>
      <c r="S7" s="54">
        <f t="shared" si="2"/>
        <v>0</v>
      </c>
      <c r="T7" s="54">
        <f t="shared" si="3"/>
        <v>0</v>
      </c>
      <c r="U7" s="54">
        <f t="shared" si="4"/>
        <v>0</v>
      </c>
      <c r="V7" s="54">
        <f t="shared" si="5"/>
        <v>0</v>
      </c>
      <c r="W7" s="54">
        <f t="shared" si="6"/>
        <v>0</v>
      </c>
      <c r="X7" s="54">
        <f t="shared" si="7"/>
        <v>0</v>
      </c>
      <c r="Y7" s="54">
        <f t="shared" si="8"/>
        <v>0</v>
      </c>
      <c r="Z7" s="54">
        <f t="shared" si="9"/>
        <v>0</v>
      </c>
      <c r="AA7" s="54">
        <f t="shared" si="10"/>
        <v>0</v>
      </c>
      <c r="AB7" s="54">
        <f t="shared" si="11"/>
        <v>0</v>
      </c>
      <c r="AC7" s="54">
        <f t="shared" si="12"/>
        <v>0</v>
      </c>
      <c r="AD7" s="54">
        <f t="shared" si="13"/>
        <v>0</v>
      </c>
      <c r="AE7" s="54">
        <f t="shared" si="14"/>
        <v>0</v>
      </c>
      <c r="AF7" s="54">
        <f t="shared" si="15"/>
        <v>0</v>
      </c>
      <c r="AG7" s="54">
        <f t="shared" si="17"/>
        <v>0</v>
      </c>
      <c r="AH7" s="54">
        <f t="shared" si="18"/>
        <v>0</v>
      </c>
      <c r="AM7" s="54" t="s">
        <v>71</v>
      </c>
    </row>
    <row r="8" spans="1:39" ht="12">
      <c r="A8" s="36"/>
      <c r="B8" s="36"/>
      <c r="C8" s="36"/>
      <c r="D8" s="36"/>
      <c r="E8" s="36"/>
      <c r="F8" s="36"/>
      <c r="G8" s="37"/>
      <c r="H8" s="36"/>
      <c r="I8" s="49">
        <f ca="1" t="shared" si="0"/>
      </c>
      <c r="J8" s="38"/>
      <c r="K8" s="39"/>
      <c r="L8" s="36"/>
      <c r="M8" s="36"/>
      <c r="N8" s="50">
        <f t="shared" si="16"/>
      </c>
      <c r="O8" s="55">
        <f>Payment!$B$5</f>
        <v>43282</v>
      </c>
      <c r="P8" s="54">
        <f>Payment!$B$4</f>
        <v>0</v>
      </c>
      <c r="Q8" s="54">
        <f t="shared" si="1"/>
        <v>0</v>
      </c>
      <c r="R8" s="54">
        <f t="shared" si="1"/>
        <v>0</v>
      </c>
      <c r="S8" s="54">
        <f t="shared" si="2"/>
        <v>0</v>
      </c>
      <c r="T8" s="54">
        <f t="shared" si="3"/>
        <v>0</v>
      </c>
      <c r="U8" s="54">
        <f t="shared" si="4"/>
        <v>0</v>
      </c>
      <c r="V8" s="54">
        <f t="shared" si="5"/>
        <v>0</v>
      </c>
      <c r="W8" s="54">
        <f t="shared" si="6"/>
        <v>0</v>
      </c>
      <c r="X8" s="54">
        <f t="shared" si="7"/>
        <v>0</v>
      </c>
      <c r="Y8" s="54">
        <f t="shared" si="8"/>
        <v>0</v>
      </c>
      <c r="Z8" s="54">
        <f t="shared" si="9"/>
        <v>0</v>
      </c>
      <c r="AA8" s="54">
        <f t="shared" si="10"/>
        <v>0</v>
      </c>
      <c r="AB8" s="54">
        <f t="shared" si="11"/>
        <v>0</v>
      </c>
      <c r="AC8" s="54">
        <f t="shared" si="12"/>
        <v>0</v>
      </c>
      <c r="AD8" s="54">
        <f t="shared" si="13"/>
        <v>0</v>
      </c>
      <c r="AE8" s="54">
        <f t="shared" si="14"/>
        <v>0</v>
      </c>
      <c r="AF8" s="54">
        <f t="shared" si="15"/>
        <v>0</v>
      </c>
      <c r="AG8" s="54">
        <f t="shared" si="17"/>
        <v>0</v>
      </c>
      <c r="AH8" s="54">
        <f t="shared" si="18"/>
        <v>0</v>
      </c>
      <c r="AM8" s="54" t="s">
        <v>72</v>
      </c>
    </row>
    <row r="9" spans="1:39" ht="12">
      <c r="A9" s="36"/>
      <c r="B9" s="36"/>
      <c r="C9" s="36"/>
      <c r="D9" s="36"/>
      <c r="E9" s="36"/>
      <c r="F9" s="36"/>
      <c r="G9" s="37"/>
      <c r="H9" s="36"/>
      <c r="I9" s="49">
        <f ca="1" t="shared" si="0"/>
      </c>
      <c r="J9" s="38"/>
      <c r="K9" s="41"/>
      <c r="L9" s="36"/>
      <c r="M9" s="36"/>
      <c r="N9" s="50">
        <f t="shared" si="16"/>
      </c>
      <c r="O9" s="55">
        <f>Payment!$B$5</f>
        <v>43282</v>
      </c>
      <c r="P9" s="54">
        <f>Payment!$B$4</f>
        <v>0</v>
      </c>
      <c r="Q9" s="54">
        <f t="shared" si="1"/>
        <v>0</v>
      </c>
      <c r="R9" s="54">
        <f t="shared" si="1"/>
        <v>0</v>
      </c>
      <c r="S9" s="54">
        <f t="shared" si="2"/>
        <v>0</v>
      </c>
      <c r="T9" s="54">
        <f t="shared" si="3"/>
        <v>0</v>
      </c>
      <c r="U9" s="54">
        <f t="shared" si="4"/>
        <v>0</v>
      </c>
      <c r="V9" s="54">
        <f t="shared" si="5"/>
        <v>0</v>
      </c>
      <c r="W9" s="54">
        <f t="shared" si="6"/>
        <v>0</v>
      </c>
      <c r="X9" s="54">
        <f t="shared" si="7"/>
        <v>0</v>
      </c>
      <c r="Y9" s="54">
        <f t="shared" si="8"/>
        <v>0</v>
      </c>
      <c r="Z9" s="54">
        <f t="shared" si="9"/>
        <v>0</v>
      </c>
      <c r="AA9" s="54">
        <f t="shared" si="10"/>
        <v>0</v>
      </c>
      <c r="AB9" s="54">
        <f t="shared" si="11"/>
        <v>0</v>
      </c>
      <c r="AC9" s="54">
        <f t="shared" si="12"/>
        <v>0</v>
      </c>
      <c r="AD9" s="54">
        <f t="shared" si="13"/>
        <v>0</v>
      </c>
      <c r="AE9" s="54">
        <f t="shared" si="14"/>
        <v>0</v>
      </c>
      <c r="AF9" s="54">
        <f t="shared" si="15"/>
        <v>0</v>
      </c>
      <c r="AG9" s="54">
        <f t="shared" si="17"/>
        <v>0</v>
      </c>
      <c r="AH9" s="54">
        <f t="shared" si="18"/>
        <v>0</v>
      </c>
      <c r="AM9" s="54" t="s">
        <v>92</v>
      </c>
    </row>
    <row r="10" spans="1:39" ht="12">
      <c r="A10" s="36"/>
      <c r="B10" s="36"/>
      <c r="C10" s="36"/>
      <c r="D10" s="36"/>
      <c r="E10" s="36"/>
      <c r="F10" s="36"/>
      <c r="G10" s="37"/>
      <c r="H10" s="36"/>
      <c r="I10" s="49">
        <f ca="1" t="shared" si="0"/>
      </c>
      <c r="J10" s="38"/>
      <c r="K10" s="41"/>
      <c r="L10" s="36"/>
      <c r="M10" s="36"/>
      <c r="N10" s="50">
        <f t="shared" si="16"/>
      </c>
      <c r="O10" s="55">
        <f>Payment!$B$5</f>
        <v>43282</v>
      </c>
      <c r="P10" s="54">
        <f>Payment!$B$4</f>
        <v>0</v>
      </c>
      <c r="Q10" s="54">
        <f t="shared" si="1"/>
        <v>0</v>
      </c>
      <c r="R10" s="54">
        <f t="shared" si="1"/>
        <v>0</v>
      </c>
      <c r="S10" s="54">
        <f t="shared" si="2"/>
        <v>0</v>
      </c>
      <c r="T10" s="54">
        <f t="shared" si="3"/>
        <v>0</v>
      </c>
      <c r="U10" s="54">
        <f t="shared" si="4"/>
        <v>0</v>
      </c>
      <c r="V10" s="54">
        <f t="shared" si="5"/>
        <v>0</v>
      </c>
      <c r="W10" s="54">
        <f t="shared" si="6"/>
        <v>0</v>
      </c>
      <c r="X10" s="54">
        <f t="shared" si="7"/>
        <v>0</v>
      </c>
      <c r="Y10" s="54">
        <f t="shared" si="8"/>
        <v>0</v>
      </c>
      <c r="Z10" s="54">
        <f t="shared" si="9"/>
        <v>0</v>
      </c>
      <c r="AA10" s="54">
        <f t="shared" si="10"/>
        <v>0</v>
      </c>
      <c r="AB10" s="54">
        <f t="shared" si="11"/>
        <v>0</v>
      </c>
      <c r="AC10" s="54">
        <f t="shared" si="12"/>
        <v>0</v>
      </c>
      <c r="AD10" s="54">
        <f t="shared" si="13"/>
        <v>0</v>
      </c>
      <c r="AE10" s="54">
        <f t="shared" si="14"/>
        <v>0</v>
      </c>
      <c r="AF10" s="54">
        <f t="shared" si="15"/>
        <v>0</v>
      </c>
      <c r="AG10" s="54">
        <f t="shared" si="17"/>
        <v>0</v>
      </c>
      <c r="AH10" s="54">
        <f t="shared" si="18"/>
        <v>0</v>
      </c>
      <c r="AM10" s="54" t="s">
        <v>99</v>
      </c>
    </row>
    <row r="11" spans="1:39" ht="12">
      <c r="A11" s="36"/>
      <c r="B11" s="36"/>
      <c r="C11" s="36"/>
      <c r="D11" s="36"/>
      <c r="E11" s="36"/>
      <c r="F11" s="36"/>
      <c r="G11" s="37"/>
      <c r="H11" s="36"/>
      <c r="I11" s="49">
        <f ca="1" t="shared" si="0"/>
      </c>
      <c r="J11" s="38"/>
      <c r="K11" s="41"/>
      <c r="L11" s="36"/>
      <c r="M11" s="36"/>
      <c r="N11" s="50">
        <f t="shared" si="16"/>
      </c>
      <c r="O11" s="55">
        <f>Payment!$B$5</f>
        <v>43282</v>
      </c>
      <c r="P11" s="54">
        <f>Payment!$B$4</f>
        <v>0</v>
      </c>
      <c r="Q11" s="54">
        <f t="shared" si="1"/>
        <v>0</v>
      </c>
      <c r="R11" s="54">
        <f t="shared" si="1"/>
        <v>0</v>
      </c>
      <c r="S11" s="54">
        <f t="shared" si="2"/>
        <v>0</v>
      </c>
      <c r="T11" s="54">
        <f t="shared" si="3"/>
        <v>0</v>
      </c>
      <c r="U11" s="54">
        <f t="shared" si="4"/>
        <v>0</v>
      </c>
      <c r="V11" s="54">
        <f t="shared" si="5"/>
        <v>0</v>
      </c>
      <c r="W11" s="54">
        <f t="shared" si="6"/>
        <v>0</v>
      </c>
      <c r="X11" s="54">
        <f t="shared" si="7"/>
        <v>0</v>
      </c>
      <c r="Y11" s="54">
        <f t="shared" si="8"/>
        <v>0</v>
      </c>
      <c r="Z11" s="54">
        <f t="shared" si="9"/>
        <v>0</v>
      </c>
      <c r="AA11" s="54">
        <f t="shared" si="10"/>
        <v>0</v>
      </c>
      <c r="AB11" s="54">
        <f t="shared" si="11"/>
        <v>0</v>
      </c>
      <c r="AC11" s="54">
        <f t="shared" si="12"/>
        <v>0</v>
      </c>
      <c r="AD11" s="54">
        <f t="shared" si="13"/>
        <v>0</v>
      </c>
      <c r="AE11" s="54">
        <f t="shared" si="14"/>
        <v>0</v>
      </c>
      <c r="AF11" s="54">
        <f t="shared" si="15"/>
        <v>0</v>
      </c>
      <c r="AG11" s="54">
        <f t="shared" si="17"/>
        <v>0</v>
      </c>
      <c r="AH11" s="54">
        <f t="shared" si="18"/>
        <v>0</v>
      </c>
      <c r="AM11" s="54" t="s">
        <v>52</v>
      </c>
    </row>
    <row r="12" spans="1:34" ht="12">
      <c r="A12" s="36"/>
      <c r="B12" s="36"/>
      <c r="C12" s="36"/>
      <c r="D12" s="36"/>
      <c r="E12" s="36"/>
      <c r="F12" s="36"/>
      <c r="G12" s="37"/>
      <c r="H12" s="36"/>
      <c r="I12" s="49">
        <f ca="1" t="shared" si="0"/>
      </c>
      <c r="J12" s="38"/>
      <c r="K12" s="39"/>
      <c r="L12" s="36"/>
      <c r="M12" s="36"/>
      <c r="N12" s="50">
        <f t="shared" si="16"/>
      </c>
      <c r="O12" s="55">
        <f>Payment!$B$5</f>
        <v>43282</v>
      </c>
      <c r="P12" s="54">
        <f>Payment!$B$4</f>
        <v>0</v>
      </c>
      <c r="Q12" s="54">
        <f t="shared" si="1"/>
        <v>0</v>
      </c>
      <c r="R12" s="54">
        <f t="shared" si="1"/>
        <v>0</v>
      </c>
      <c r="S12" s="54">
        <f t="shared" si="2"/>
        <v>0</v>
      </c>
      <c r="T12" s="54">
        <f t="shared" si="3"/>
        <v>0</v>
      </c>
      <c r="U12" s="54">
        <f t="shared" si="4"/>
        <v>0</v>
      </c>
      <c r="V12" s="54">
        <f t="shared" si="5"/>
        <v>0</v>
      </c>
      <c r="W12" s="54">
        <f t="shared" si="6"/>
        <v>0</v>
      </c>
      <c r="X12" s="54">
        <f t="shared" si="7"/>
        <v>0</v>
      </c>
      <c r="Y12" s="54">
        <f t="shared" si="8"/>
        <v>0</v>
      </c>
      <c r="Z12" s="54">
        <f t="shared" si="9"/>
        <v>0</v>
      </c>
      <c r="AA12" s="54">
        <f t="shared" si="10"/>
        <v>0</v>
      </c>
      <c r="AB12" s="54">
        <f t="shared" si="11"/>
        <v>0</v>
      </c>
      <c r="AC12" s="54">
        <f t="shared" si="12"/>
        <v>0</v>
      </c>
      <c r="AD12" s="54">
        <f t="shared" si="13"/>
        <v>0</v>
      </c>
      <c r="AE12" s="54">
        <f t="shared" si="14"/>
        <v>0</v>
      </c>
      <c r="AF12" s="54">
        <f t="shared" si="15"/>
        <v>0</v>
      </c>
      <c r="AG12" s="54">
        <f t="shared" si="17"/>
        <v>0</v>
      </c>
      <c r="AH12" s="54">
        <f t="shared" si="18"/>
        <v>0</v>
      </c>
    </row>
    <row r="13" spans="1:34" ht="12">
      <c r="A13" s="36"/>
      <c r="B13" s="36"/>
      <c r="C13" s="36"/>
      <c r="D13" s="36"/>
      <c r="E13" s="36"/>
      <c r="F13" s="36"/>
      <c r="G13" s="37"/>
      <c r="H13" s="36"/>
      <c r="I13" s="49">
        <f ca="1" t="shared" si="0"/>
      </c>
      <c r="J13" s="38"/>
      <c r="K13" s="39"/>
      <c r="L13" s="36"/>
      <c r="M13" s="36"/>
      <c r="N13" s="50">
        <f t="shared" si="16"/>
      </c>
      <c r="O13" s="55">
        <f>Payment!$B$5</f>
        <v>43282</v>
      </c>
      <c r="P13" s="54">
        <f>Payment!$B$4</f>
        <v>0</v>
      </c>
      <c r="Q13" s="54">
        <f t="shared" si="1"/>
        <v>0</v>
      </c>
      <c r="R13" s="54">
        <f t="shared" si="1"/>
        <v>0</v>
      </c>
      <c r="S13" s="54">
        <f t="shared" si="2"/>
        <v>0</v>
      </c>
      <c r="T13" s="54">
        <f t="shared" si="3"/>
        <v>0</v>
      </c>
      <c r="U13" s="54">
        <f t="shared" si="4"/>
        <v>0</v>
      </c>
      <c r="V13" s="54">
        <f t="shared" si="5"/>
        <v>0</v>
      </c>
      <c r="W13" s="54">
        <f t="shared" si="6"/>
        <v>0</v>
      </c>
      <c r="X13" s="54">
        <f t="shared" si="7"/>
        <v>0</v>
      </c>
      <c r="Y13" s="54">
        <f t="shared" si="8"/>
        <v>0</v>
      </c>
      <c r="Z13" s="54">
        <f t="shared" si="9"/>
        <v>0</v>
      </c>
      <c r="AA13" s="54">
        <f t="shared" si="10"/>
        <v>0</v>
      </c>
      <c r="AB13" s="54">
        <f t="shared" si="11"/>
        <v>0</v>
      </c>
      <c r="AC13" s="54">
        <f t="shared" si="12"/>
        <v>0</v>
      </c>
      <c r="AD13" s="54">
        <f t="shared" si="13"/>
        <v>0</v>
      </c>
      <c r="AE13" s="54">
        <f t="shared" si="14"/>
        <v>0</v>
      </c>
      <c r="AF13" s="54">
        <f t="shared" si="15"/>
        <v>0</v>
      </c>
      <c r="AG13" s="54">
        <f t="shared" si="17"/>
        <v>0</v>
      </c>
      <c r="AH13" s="54">
        <f t="shared" si="18"/>
        <v>0</v>
      </c>
    </row>
    <row r="14" spans="1:34" ht="12">
      <c r="A14" s="36"/>
      <c r="B14" s="36"/>
      <c r="C14" s="36"/>
      <c r="D14" s="36"/>
      <c r="E14" s="36"/>
      <c r="F14" s="36"/>
      <c r="G14" s="37"/>
      <c r="H14" s="36"/>
      <c r="I14" s="49">
        <f ca="1" t="shared" si="0"/>
      </c>
      <c r="J14" s="38"/>
      <c r="K14" s="41"/>
      <c r="L14" s="36"/>
      <c r="M14" s="36"/>
      <c r="N14" s="50">
        <f t="shared" si="16"/>
      </c>
      <c r="O14" s="55">
        <f>Payment!$B$5</f>
        <v>43282</v>
      </c>
      <c r="P14" s="54">
        <f>Payment!$B$4</f>
        <v>0</v>
      </c>
      <c r="Q14" s="54">
        <f t="shared" si="1"/>
        <v>0</v>
      </c>
      <c r="R14" s="54">
        <f t="shared" si="1"/>
        <v>0</v>
      </c>
      <c r="S14" s="54">
        <f t="shared" si="2"/>
        <v>0</v>
      </c>
      <c r="T14" s="54">
        <f t="shared" si="3"/>
        <v>0</v>
      </c>
      <c r="U14" s="54">
        <f t="shared" si="4"/>
        <v>0</v>
      </c>
      <c r="V14" s="54">
        <f t="shared" si="5"/>
        <v>0</v>
      </c>
      <c r="W14" s="54">
        <f t="shared" si="6"/>
        <v>0</v>
      </c>
      <c r="X14" s="54">
        <f t="shared" si="7"/>
        <v>0</v>
      </c>
      <c r="Y14" s="54">
        <f t="shared" si="8"/>
        <v>0</v>
      </c>
      <c r="Z14" s="54">
        <f t="shared" si="9"/>
        <v>0</v>
      </c>
      <c r="AA14" s="54">
        <f t="shared" si="10"/>
        <v>0</v>
      </c>
      <c r="AB14" s="54">
        <f t="shared" si="11"/>
        <v>0</v>
      </c>
      <c r="AC14" s="54">
        <f t="shared" si="12"/>
        <v>0</v>
      </c>
      <c r="AD14" s="54">
        <f t="shared" si="13"/>
        <v>0</v>
      </c>
      <c r="AE14" s="54">
        <f t="shared" si="14"/>
        <v>0</v>
      </c>
      <c r="AF14" s="54">
        <f t="shared" si="15"/>
        <v>0</v>
      </c>
      <c r="AG14" s="54">
        <f t="shared" si="17"/>
        <v>0</v>
      </c>
      <c r="AH14" s="54">
        <f t="shared" si="18"/>
        <v>0</v>
      </c>
    </row>
    <row r="15" spans="1:34" ht="12">
      <c r="A15" s="36"/>
      <c r="B15" s="36"/>
      <c r="C15" s="36"/>
      <c r="D15" s="36"/>
      <c r="E15" s="36"/>
      <c r="F15" s="36"/>
      <c r="G15" s="37"/>
      <c r="H15" s="36"/>
      <c r="I15" s="49">
        <f ca="1" t="shared" si="0"/>
      </c>
      <c r="J15" s="38"/>
      <c r="K15" s="41"/>
      <c r="L15" s="36"/>
      <c r="M15" s="36"/>
      <c r="N15" s="50">
        <f t="shared" si="16"/>
      </c>
      <c r="O15" s="55">
        <f>Payment!$B$5</f>
        <v>43282</v>
      </c>
      <c r="P15" s="54">
        <f>Payment!$B$4</f>
        <v>0</v>
      </c>
      <c r="Q15" s="54">
        <f t="shared" si="1"/>
        <v>0</v>
      </c>
      <c r="R15" s="54">
        <f t="shared" si="1"/>
        <v>0</v>
      </c>
      <c r="S15" s="54">
        <f t="shared" si="2"/>
        <v>0</v>
      </c>
      <c r="T15" s="54">
        <f t="shared" si="3"/>
        <v>0</v>
      </c>
      <c r="U15" s="54">
        <f t="shared" si="4"/>
        <v>0</v>
      </c>
      <c r="V15" s="54">
        <f t="shared" si="5"/>
        <v>0</v>
      </c>
      <c r="W15" s="54">
        <f t="shared" si="6"/>
        <v>0</v>
      </c>
      <c r="X15" s="54">
        <f t="shared" si="7"/>
        <v>0</v>
      </c>
      <c r="Y15" s="54">
        <f t="shared" si="8"/>
        <v>0</v>
      </c>
      <c r="Z15" s="54">
        <f t="shared" si="9"/>
        <v>0</v>
      </c>
      <c r="AA15" s="54">
        <f t="shared" si="10"/>
        <v>0</v>
      </c>
      <c r="AB15" s="54">
        <f t="shared" si="11"/>
        <v>0</v>
      </c>
      <c r="AC15" s="54">
        <f t="shared" si="12"/>
        <v>0</v>
      </c>
      <c r="AD15" s="54">
        <f t="shared" si="13"/>
        <v>0</v>
      </c>
      <c r="AE15" s="54">
        <f t="shared" si="14"/>
        <v>0</v>
      </c>
      <c r="AF15" s="54">
        <f t="shared" si="15"/>
        <v>0</v>
      </c>
      <c r="AG15" s="54">
        <f t="shared" si="17"/>
        <v>0</v>
      </c>
      <c r="AH15" s="54">
        <f t="shared" si="18"/>
        <v>0</v>
      </c>
    </row>
    <row r="16" spans="1:34" ht="12">
      <c r="A16" s="36"/>
      <c r="B16" s="36"/>
      <c r="C16" s="36"/>
      <c r="D16" s="36"/>
      <c r="E16" s="36"/>
      <c r="F16" s="36"/>
      <c r="G16" s="37"/>
      <c r="H16" s="36"/>
      <c r="I16" s="49">
        <f ca="1" t="shared" si="0"/>
      </c>
      <c r="J16" s="38"/>
      <c r="K16" s="41"/>
      <c r="L16" s="36"/>
      <c r="M16" s="36"/>
      <c r="N16" s="50">
        <f t="shared" si="16"/>
      </c>
      <c r="O16" s="55">
        <f>Payment!$B$5</f>
        <v>43282</v>
      </c>
      <c r="P16" s="54">
        <f>Payment!$B$4</f>
        <v>0</v>
      </c>
      <c r="Q16" s="54">
        <f t="shared" si="1"/>
        <v>0</v>
      </c>
      <c r="R16" s="54">
        <f t="shared" si="1"/>
        <v>0</v>
      </c>
      <c r="S16" s="54">
        <f t="shared" si="2"/>
        <v>0</v>
      </c>
      <c r="T16" s="54">
        <f t="shared" si="3"/>
        <v>0</v>
      </c>
      <c r="U16" s="54">
        <f t="shared" si="4"/>
        <v>0</v>
      </c>
      <c r="V16" s="54">
        <f t="shared" si="5"/>
        <v>0</v>
      </c>
      <c r="W16" s="54">
        <f t="shared" si="6"/>
        <v>0</v>
      </c>
      <c r="X16" s="54">
        <f t="shared" si="7"/>
        <v>0</v>
      </c>
      <c r="Y16" s="54">
        <f t="shared" si="8"/>
        <v>0</v>
      </c>
      <c r="Z16" s="54">
        <f t="shared" si="9"/>
        <v>0</v>
      </c>
      <c r="AA16" s="54">
        <f t="shared" si="10"/>
        <v>0</v>
      </c>
      <c r="AB16" s="54">
        <f t="shared" si="11"/>
        <v>0</v>
      </c>
      <c r="AC16" s="54">
        <f t="shared" si="12"/>
        <v>0</v>
      </c>
      <c r="AD16" s="54">
        <f t="shared" si="13"/>
        <v>0</v>
      </c>
      <c r="AE16" s="54">
        <f t="shared" si="14"/>
        <v>0</v>
      </c>
      <c r="AF16" s="54">
        <f t="shared" si="15"/>
        <v>0</v>
      </c>
      <c r="AG16" s="54">
        <f t="shared" si="17"/>
        <v>0</v>
      </c>
      <c r="AH16" s="54">
        <f t="shared" si="18"/>
        <v>0</v>
      </c>
    </row>
    <row r="17" spans="1:34" ht="12">
      <c r="A17" s="36"/>
      <c r="B17" s="36"/>
      <c r="C17" s="36"/>
      <c r="D17" s="36"/>
      <c r="E17" s="36"/>
      <c r="F17" s="36"/>
      <c r="G17" s="37"/>
      <c r="H17" s="36"/>
      <c r="I17" s="49">
        <f ca="1" t="shared" si="0"/>
      </c>
      <c r="J17" s="38"/>
      <c r="K17" s="41"/>
      <c r="L17" s="36"/>
      <c r="M17" s="36"/>
      <c r="N17" s="50">
        <f t="shared" si="16"/>
      </c>
      <c r="O17" s="55">
        <f>Payment!$B$5</f>
        <v>43282</v>
      </c>
      <c r="P17" s="54">
        <f>Payment!$B$4</f>
        <v>0</v>
      </c>
      <c r="Q17" s="54">
        <f t="shared" si="1"/>
        <v>0</v>
      </c>
      <c r="R17" s="54">
        <f t="shared" si="1"/>
        <v>0</v>
      </c>
      <c r="S17" s="54">
        <f t="shared" si="2"/>
        <v>0</v>
      </c>
      <c r="T17" s="54">
        <f t="shared" si="3"/>
        <v>0</v>
      </c>
      <c r="U17" s="54">
        <f t="shared" si="4"/>
        <v>0</v>
      </c>
      <c r="V17" s="54">
        <f t="shared" si="5"/>
        <v>0</v>
      </c>
      <c r="W17" s="54">
        <f t="shared" si="6"/>
        <v>0</v>
      </c>
      <c r="X17" s="54">
        <f t="shared" si="7"/>
        <v>0</v>
      </c>
      <c r="Y17" s="54">
        <f t="shared" si="8"/>
        <v>0</v>
      </c>
      <c r="Z17" s="54">
        <f t="shared" si="9"/>
        <v>0</v>
      </c>
      <c r="AA17" s="54">
        <f t="shared" si="10"/>
        <v>0</v>
      </c>
      <c r="AB17" s="54">
        <f t="shared" si="11"/>
        <v>0</v>
      </c>
      <c r="AC17" s="54">
        <f t="shared" si="12"/>
        <v>0</v>
      </c>
      <c r="AD17" s="54">
        <f t="shared" si="13"/>
        <v>0</v>
      </c>
      <c r="AE17" s="54">
        <f t="shared" si="14"/>
        <v>0</v>
      </c>
      <c r="AF17" s="54">
        <f t="shared" si="15"/>
        <v>0</v>
      </c>
      <c r="AG17" s="54">
        <f t="shared" si="17"/>
        <v>0</v>
      </c>
      <c r="AH17" s="54">
        <f t="shared" si="18"/>
        <v>0</v>
      </c>
    </row>
    <row r="18" spans="1:34" ht="12">
      <c r="A18" s="36"/>
      <c r="B18" s="36"/>
      <c r="C18" s="36"/>
      <c r="D18" s="36"/>
      <c r="E18" s="36"/>
      <c r="F18" s="36"/>
      <c r="G18" s="37"/>
      <c r="H18" s="36"/>
      <c r="I18" s="49">
        <f ca="1" t="shared" si="0"/>
      </c>
      <c r="J18" s="38"/>
      <c r="K18" s="41"/>
      <c r="L18" s="36"/>
      <c r="M18" s="36"/>
      <c r="N18" s="50">
        <f t="shared" si="16"/>
      </c>
      <c r="O18" s="55">
        <f>Payment!$B$5</f>
        <v>43282</v>
      </c>
      <c r="P18" s="54">
        <f>Payment!$B$4</f>
        <v>0</v>
      </c>
      <c r="Q18" s="54">
        <f t="shared" si="1"/>
        <v>0</v>
      </c>
      <c r="R18" s="54">
        <f t="shared" si="1"/>
        <v>0</v>
      </c>
      <c r="S18" s="54">
        <f t="shared" si="2"/>
        <v>0</v>
      </c>
      <c r="T18" s="54">
        <f t="shared" si="3"/>
        <v>0</v>
      </c>
      <c r="U18" s="54">
        <f t="shared" si="4"/>
        <v>0</v>
      </c>
      <c r="V18" s="54">
        <f t="shared" si="5"/>
        <v>0</v>
      </c>
      <c r="W18" s="54">
        <f t="shared" si="6"/>
        <v>0</v>
      </c>
      <c r="X18" s="54">
        <f t="shared" si="7"/>
        <v>0</v>
      </c>
      <c r="Y18" s="54">
        <f t="shared" si="8"/>
        <v>0</v>
      </c>
      <c r="Z18" s="54">
        <f t="shared" si="9"/>
        <v>0</v>
      </c>
      <c r="AA18" s="54">
        <f t="shared" si="10"/>
        <v>0</v>
      </c>
      <c r="AB18" s="54">
        <f t="shared" si="11"/>
        <v>0</v>
      </c>
      <c r="AC18" s="54">
        <f t="shared" si="12"/>
        <v>0</v>
      </c>
      <c r="AD18" s="54">
        <f t="shared" si="13"/>
        <v>0</v>
      </c>
      <c r="AE18" s="54">
        <f t="shared" si="14"/>
        <v>0</v>
      </c>
      <c r="AF18" s="54">
        <f t="shared" si="15"/>
        <v>0</v>
      </c>
      <c r="AG18" s="54">
        <f t="shared" si="17"/>
        <v>0</v>
      </c>
      <c r="AH18" s="54">
        <f t="shared" si="18"/>
        <v>0</v>
      </c>
    </row>
    <row r="19" spans="1:34" ht="12">
      <c r="A19" s="36"/>
      <c r="B19" s="36"/>
      <c r="C19" s="36"/>
      <c r="D19" s="36"/>
      <c r="E19" s="36"/>
      <c r="F19" s="36"/>
      <c r="G19" s="37"/>
      <c r="H19" s="36"/>
      <c r="I19" s="49">
        <f ca="1" t="shared" si="0"/>
      </c>
      <c r="J19" s="38"/>
      <c r="K19" s="41"/>
      <c r="L19" s="36"/>
      <c r="M19" s="36"/>
      <c r="N19" s="50">
        <f t="shared" si="16"/>
      </c>
      <c r="O19" s="55">
        <f>Payment!$B$5</f>
        <v>43282</v>
      </c>
      <c r="P19" s="54">
        <f>Payment!$B$4</f>
        <v>0</v>
      </c>
      <c r="Q19" s="54">
        <f t="shared" si="1"/>
        <v>0</v>
      </c>
      <c r="R19" s="54">
        <f t="shared" si="1"/>
        <v>0</v>
      </c>
      <c r="S19" s="54">
        <f t="shared" si="2"/>
        <v>0</v>
      </c>
      <c r="T19" s="54">
        <f t="shared" si="3"/>
        <v>0</v>
      </c>
      <c r="U19" s="54">
        <f t="shared" si="4"/>
        <v>0</v>
      </c>
      <c r="V19" s="54">
        <f t="shared" si="5"/>
        <v>0</v>
      </c>
      <c r="W19" s="54">
        <f t="shared" si="6"/>
        <v>0</v>
      </c>
      <c r="X19" s="54">
        <f t="shared" si="7"/>
        <v>0</v>
      </c>
      <c r="Y19" s="54">
        <f t="shared" si="8"/>
        <v>0</v>
      </c>
      <c r="Z19" s="54">
        <f t="shared" si="9"/>
        <v>0</v>
      </c>
      <c r="AA19" s="54">
        <f t="shared" si="10"/>
        <v>0</v>
      </c>
      <c r="AB19" s="54">
        <f t="shared" si="11"/>
        <v>0</v>
      </c>
      <c r="AC19" s="54">
        <f t="shared" si="12"/>
        <v>0</v>
      </c>
      <c r="AD19" s="54">
        <f t="shared" si="13"/>
        <v>0</v>
      </c>
      <c r="AE19" s="54">
        <f t="shared" si="14"/>
        <v>0</v>
      </c>
      <c r="AF19" s="54">
        <f t="shared" si="15"/>
        <v>0</v>
      </c>
      <c r="AG19" s="54">
        <f t="shared" si="17"/>
        <v>0</v>
      </c>
      <c r="AH19" s="54">
        <f t="shared" si="18"/>
        <v>0</v>
      </c>
    </row>
    <row r="20" spans="1:34" ht="12">
      <c r="A20" s="36"/>
      <c r="B20" s="36"/>
      <c r="C20" s="36"/>
      <c r="D20" s="36"/>
      <c r="E20" s="36"/>
      <c r="F20" s="36"/>
      <c r="G20" s="37"/>
      <c r="H20" s="36"/>
      <c r="I20" s="49">
        <f ca="1" t="shared" si="0"/>
      </c>
      <c r="J20" s="38"/>
      <c r="K20" s="41"/>
      <c r="L20" s="36"/>
      <c r="M20" s="36"/>
      <c r="N20" s="50">
        <f t="shared" si="16"/>
      </c>
      <c r="O20" s="55">
        <f>Payment!$B$5</f>
        <v>43282</v>
      </c>
      <c r="P20" s="54">
        <f>Payment!$B$4</f>
        <v>0</v>
      </c>
      <c r="Q20" s="54">
        <f t="shared" si="1"/>
        <v>0</v>
      </c>
      <c r="R20" s="54">
        <f t="shared" si="1"/>
        <v>0</v>
      </c>
      <c r="S20" s="54">
        <f t="shared" si="2"/>
        <v>0</v>
      </c>
      <c r="T20" s="54">
        <f t="shared" si="3"/>
        <v>0</v>
      </c>
      <c r="U20" s="54">
        <f t="shared" si="4"/>
        <v>0</v>
      </c>
      <c r="V20" s="54">
        <f t="shared" si="5"/>
        <v>0</v>
      </c>
      <c r="W20" s="54">
        <f t="shared" si="6"/>
        <v>0</v>
      </c>
      <c r="X20" s="54">
        <f t="shared" si="7"/>
        <v>0</v>
      </c>
      <c r="Y20" s="54">
        <f t="shared" si="8"/>
        <v>0</v>
      </c>
      <c r="Z20" s="54">
        <f t="shared" si="9"/>
        <v>0</v>
      </c>
      <c r="AA20" s="54">
        <f t="shared" si="10"/>
        <v>0</v>
      </c>
      <c r="AB20" s="54">
        <f t="shared" si="11"/>
        <v>0</v>
      </c>
      <c r="AC20" s="54">
        <f t="shared" si="12"/>
        <v>0</v>
      </c>
      <c r="AD20" s="54">
        <f t="shared" si="13"/>
        <v>0</v>
      </c>
      <c r="AE20" s="54">
        <f t="shared" si="14"/>
        <v>0</v>
      </c>
      <c r="AF20" s="54">
        <f t="shared" si="15"/>
        <v>0</v>
      </c>
      <c r="AG20" s="54">
        <f t="shared" si="17"/>
        <v>0</v>
      </c>
      <c r="AH20" s="54">
        <f t="shared" si="18"/>
        <v>0</v>
      </c>
    </row>
    <row r="21" spans="1:34" ht="12">
      <c r="A21" s="36"/>
      <c r="B21" s="36"/>
      <c r="C21" s="36"/>
      <c r="D21" s="36"/>
      <c r="E21" s="36"/>
      <c r="F21" s="36"/>
      <c r="G21" s="37"/>
      <c r="H21" s="36"/>
      <c r="I21" s="49">
        <f ca="1" t="shared" si="0"/>
      </c>
      <c r="J21" s="38"/>
      <c r="K21" s="39"/>
      <c r="L21" s="36"/>
      <c r="M21" s="36"/>
      <c r="N21" s="50">
        <f t="shared" si="16"/>
      </c>
      <c r="O21" s="55">
        <f>Payment!$B$5</f>
        <v>43282</v>
      </c>
      <c r="P21" s="54">
        <f>Payment!$B$4</f>
        <v>0</v>
      </c>
      <c r="Q21" s="54">
        <f t="shared" si="1"/>
        <v>0</v>
      </c>
      <c r="R21" s="54">
        <f t="shared" si="1"/>
        <v>0</v>
      </c>
      <c r="S21" s="54">
        <f t="shared" si="2"/>
        <v>0</v>
      </c>
      <c r="T21" s="54">
        <f t="shared" si="3"/>
        <v>0</v>
      </c>
      <c r="U21" s="54">
        <f t="shared" si="4"/>
        <v>0</v>
      </c>
      <c r="V21" s="54">
        <f t="shared" si="5"/>
        <v>0</v>
      </c>
      <c r="W21" s="54">
        <f t="shared" si="6"/>
        <v>0</v>
      </c>
      <c r="X21" s="54">
        <f t="shared" si="7"/>
        <v>0</v>
      </c>
      <c r="Y21" s="54">
        <f t="shared" si="8"/>
        <v>0</v>
      </c>
      <c r="Z21" s="54">
        <f t="shared" si="9"/>
        <v>0</v>
      </c>
      <c r="AA21" s="54">
        <f t="shared" si="10"/>
        <v>0</v>
      </c>
      <c r="AB21" s="54">
        <f t="shared" si="11"/>
        <v>0</v>
      </c>
      <c r="AC21" s="54">
        <f t="shared" si="12"/>
        <v>0</v>
      </c>
      <c r="AD21" s="54">
        <f t="shared" si="13"/>
        <v>0</v>
      </c>
      <c r="AE21" s="54">
        <f t="shared" si="14"/>
        <v>0</v>
      </c>
      <c r="AF21" s="54">
        <f t="shared" si="15"/>
        <v>0</v>
      </c>
      <c r="AG21" s="54">
        <f t="shared" si="17"/>
        <v>0</v>
      </c>
      <c r="AH21" s="54">
        <f t="shared" si="18"/>
        <v>0</v>
      </c>
    </row>
    <row r="22" spans="1:34" ht="12">
      <c r="A22" s="36"/>
      <c r="B22" s="36"/>
      <c r="C22" s="36"/>
      <c r="D22" s="36"/>
      <c r="E22" s="36"/>
      <c r="F22" s="36"/>
      <c r="G22" s="37"/>
      <c r="H22" s="36"/>
      <c r="I22" s="49">
        <f ca="1" t="shared" si="0"/>
      </c>
      <c r="J22" s="38"/>
      <c r="K22" s="41"/>
      <c r="L22" s="36"/>
      <c r="M22" s="36"/>
      <c r="N22" s="50">
        <f t="shared" si="16"/>
      </c>
      <c r="O22" s="55">
        <f>Payment!$B$5</f>
        <v>43282</v>
      </c>
      <c r="P22" s="54">
        <f>Payment!$B$4</f>
        <v>0</v>
      </c>
      <c r="Q22" s="54">
        <f t="shared" si="1"/>
        <v>0</v>
      </c>
      <c r="R22" s="54">
        <f t="shared" si="1"/>
        <v>0</v>
      </c>
      <c r="S22" s="54">
        <f t="shared" si="2"/>
        <v>0</v>
      </c>
      <c r="T22" s="54">
        <f t="shared" si="3"/>
        <v>0</v>
      </c>
      <c r="U22" s="54">
        <f t="shared" si="4"/>
        <v>0</v>
      </c>
      <c r="V22" s="54">
        <f t="shared" si="5"/>
        <v>0</v>
      </c>
      <c r="W22" s="54">
        <f t="shared" si="6"/>
        <v>0</v>
      </c>
      <c r="X22" s="54">
        <f t="shared" si="7"/>
        <v>0</v>
      </c>
      <c r="Y22" s="54">
        <f t="shared" si="8"/>
        <v>0</v>
      </c>
      <c r="Z22" s="54">
        <f t="shared" si="9"/>
        <v>0</v>
      </c>
      <c r="AA22" s="54">
        <f t="shared" si="10"/>
        <v>0</v>
      </c>
      <c r="AB22" s="54">
        <f t="shared" si="11"/>
        <v>0</v>
      </c>
      <c r="AC22" s="54">
        <f t="shared" si="12"/>
        <v>0</v>
      </c>
      <c r="AD22" s="54">
        <f t="shared" si="13"/>
        <v>0</v>
      </c>
      <c r="AE22" s="54">
        <f t="shared" si="14"/>
        <v>0</v>
      </c>
      <c r="AF22" s="54">
        <f t="shared" si="15"/>
        <v>0</v>
      </c>
      <c r="AG22" s="54">
        <f t="shared" si="17"/>
        <v>0</v>
      </c>
      <c r="AH22" s="54">
        <f t="shared" si="18"/>
        <v>0</v>
      </c>
    </row>
    <row r="23" spans="1:34" ht="12">
      <c r="A23" s="36"/>
      <c r="B23" s="36"/>
      <c r="C23" s="36"/>
      <c r="D23" s="36"/>
      <c r="E23" s="36"/>
      <c r="F23" s="36"/>
      <c r="G23" s="37"/>
      <c r="H23" s="36"/>
      <c r="I23" s="49">
        <f ca="1" t="shared" si="0"/>
      </c>
      <c r="J23" s="38"/>
      <c r="K23" s="41"/>
      <c r="L23" s="36"/>
      <c r="M23" s="36"/>
      <c r="N23" s="50">
        <f t="shared" si="16"/>
      </c>
      <c r="O23" s="55">
        <f>Payment!$B$5</f>
        <v>43282</v>
      </c>
      <c r="P23" s="54">
        <f>Payment!$B$4</f>
        <v>0</v>
      </c>
      <c r="Q23" s="54">
        <f aca="true" t="shared" si="19" ref="Q23:R42">COUNTIF($M23,"Full Year")</f>
        <v>0</v>
      </c>
      <c r="R23" s="54">
        <f t="shared" si="19"/>
        <v>0</v>
      </c>
      <c r="S23" s="54">
        <f t="shared" si="2"/>
        <v>0</v>
      </c>
      <c r="T23" s="54">
        <f t="shared" si="3"/>
        <v>0</v>
      </c>
      <c r="U23" s="54">
        <f t="shared" si="4"/>
        <v>0</v>
      </c>
      <c r="V23" s="54">
        <f t="shared" si="5"/>
        <v>0</v>
      </c>
      <c r="W23" s="54">
        <f t="shared" si="6"/>
        <v>0</v>
      </c>
      <c r="X23" s="54">
        <f t="shared" si="7"/>
        <v>0</v>
      </c>
      <c r="Y23" s="54">
        <f t="shared" si="8"/>
        <v>0</v>
      </c>
      <c r="Z23" s="54">
        <f t="shared" si="9"/>
        <v>0</v>
      </c>
      <c r="AA23" s="54">
        <f t="shared" si="10"/>
        <v>0</v>
      </c>
      <c r="AB23" s="54">
        <f t="shared" si="11"/>
        <v>0</v>
      </c>
      <c r="AC23" s="54">
        <f t="shared" si="12"/>
        <v>0</v>
      </c>
      <c r="AD23" s="54">
        <f t="shared" si="13"/>
        <v>0</v>
      </c>
      <c r="AE23" s="54">
        <f t="shared" si="14"/>
        <v>0</v>
      </c>
      <c r="AF23" s="54">
        <f t="shared" si="15"/>
        <v>0</v>
      </c>
      <c r="AG23" s="54">
        <f t="shared" si="17"/>
        <v>0</v>
      </c>
      <c r="AH23" s="54">
        <f t="shared" si="18"/>
        <v>0</v>
      </c>
    </row>
    <row r="24" spans="1:34" ht="12">
      <c r="A24" s="36"/>
      <c r="B24" s="36"/>
      <c r="C24" s="36"/>
      <c r="D24" s="36"/>
      <c r="E24" s="36"/>
      <c r="F24" s="36"/>
      <c r="G24" s="37"/>
      <c r="H24" s="36"/>
      <c r="I24" s="49">
        <f ca="1" t="shared" si="0"/>
      </c>
      <c r="J24" s="38"/>
      <c r="K24" s="41"/>
      <c r="L24" s="36"/>
      <c r="M24" s="36"/>
      <c r="N24" s="50">
        <f t="shared" si="16"/>
      </c>
      <c r="O24" s="55">
        <f>Payment!$B$5</f>
        <v>43282</v>
      </c>
      <c r="P24" s="54">
        <f>Payment!$B$4</f>
        <v>0</v>
      </c>
      <c r="Q24" s="54">
        <f t="shared" si="19"/>
        <v>0</v>
      </c>
      <c r="R24" s="54">
        <f t="shared" si="19"/>
        <v>0</v>
      </c>
      <c r="S24" s="54">
        <f t="shared" si="2"/>
        <v>0</v>
      </c>
      <c r="T24" s="54">
        <f t="shared" si="3"/>
        <v>0</v>
      </c>
      <c r="U24" s="54">
        <f t="shared" si="4"/>
        <v>0</v>
      </c>
      <c r="V24" s="54">
        <f t="shared" si="5"/>
        <v>0</v>
      </c>
      <c r="W24" s="54">
        <f t="shared" si="6"/>
        <v>0</v>
      </c>
      <c r="X24" s="54">
        <f t="shared" si="7"/>
        <v>0</v>
      </c>
      <c r="Y24" s="54">
        <f t="shared" si="8"/>
        <v>0</v>
      </c>
      <c r="Z24" s="54">
        <f t="shared" si="9"/>
        <v>0</v>
      </c>
      <c r="AA24" s="54">
        <f t="shared" si="10"/>
        <v>0</v>
      </c>
      <c r="AB24" s="54">
        <f t="shared" si="11"/>
        <v>0</v>
      </c>
      <c r="AC24" s="54">
        <f t="shared" si="12"/>
        <v>0</v>
      </c>
      <c r="AD24" s="54">
        <f t="shared" si="13"/>
        <v>0</v>
      </c>
      <c r="AE24" s="54">
        <f t="shared" si="14"/>
        <v>0</v>
      </c>
      <c r="AF24" s="54">
        <f t="shared" si="15"/>
        <v>0</v>
      </c>
      <c r="AG24" s="54">
        <f t="shared" si="17"/>
        <v>0</v>
      </c>
      <c r="AH24" s="54">
        <f t="shared" si="18"/>
        <v>0</v>
      </c>
    </row>
    <row r="25" spans="1:34" ht="12">
      <c r="A25" s="36"/>
      <c r="B25" s="36"/>
      <c r="C25" s="36"/>
      <c r="D25" s="36"/>
      <c r="E25" s="36"/>
      <c r="F25" s="36"/>
      <c r="G25" s="37"/>
      <c r="H25" s="36"/>
      <c r="I25" s="49">
        <f ca="1" t="shared" si="0"/>
      </c>
      <c r="J25" s="38"/>
      <c r="K25" s="39"/>
      <c r="L25" s="36"/>
      <c r="M25" s="36"/>
      <c r="N25" s="50">
        <f t="shared" si="16"/>
      </c>
      <c r="O25" s="55">
        <f>Payment!$B$5</f>
        <v>43282</v>
      </c>
      <c r="P25" s="54">
        <f>Payment!$B$4</f>
        <v>0</v>
      </c>
      <c r="Q25" s="54">
        <f t="shared" si="19"/>
        <v>0</v>
      </c>
      <c r="R25" s="54">
        <f t="shared" si="19"/>
        <v>0</v>
      </c>
      <c r="S25" s="54">
        <f t="shared" si="2"/>
        <v>0</v>
      </c>
      <c r="T25" s="54">
        <f t="shared" si="3"/>
        <v>0</v>
      </c>
      <c r="U25" s="54">
        <f t="shared" si="4"/>
        <v>0</v>
      </c>
      <c r="V25" s="54">
        <f t="shared" si="5"/>
        <v>0</v>
      </c>
      <c r="W25" s="54">
        <f t="shared" si="6"/>
        <v>0</v>
      </c>
      <c r="X25" s="54">
        <f t="shared" si="7"/>
        <v>0</v>
      </c>
      <c r="Y25" s="54">
        <f t="shared" si="8"/>
        <v>0</v>
      </c>
      <c r="Z25" s="54">
        <f t="shared" si="9"/>
        <v>0</v>
      </c>
      <c r="AA25" s="54">
        <f t="shared" si="10"/>
        <v>0</v>
      </c>
      <c r="AB25" s="54">
        <f t="shared" si="11"/>
        <v>0</v>
      </c>
      <c r="AC25" s="54">
        <f t="shared" si="12"/>
        <v>0</v>
      </c>
      <c r="AD25" s="54">
        <f t="shared" si="13"/>
        <v>0</v>
      </c>
      <c r="AE25" s="54">
        <f t="shared" si="14"/>
        <v>0</v>
      </c>
      <c r="AF25" s="54">
        <f t="shared" si="15"/>
        <v>0</v>
      </c>
      <c r="AG25" s="54">
        <f t="shared" si="17"/>
        <v>0</v>
      </c>
      <c r="AH25" s="54">
        <f t="shared" si="18"/>
        <v>0</v>
      </c>
    </row>
    <row r="26" spans="1:34" ht="12">
      <c r="A26" s="36"/>
      <c r="B26" s="36"/>
      <c r="C26" s="36"/>
      <c r="D26" s="36"/>
      <c r="E26" s="36"/>
      <c r="F26" s="36"/>
      <c r="G26" s="37"/>
      <c r="H26" s="36"/>
      <c r="I26" s="49">
        <f ca="1" t="shared" si="0"/>
      </c>
      <c r="J26" s="38"/>
      <c r="K26" s="39"/>
      <c r="L26" s="36"/>
      <c r="M26" s="36"/>
      <c r="N26" s="50">
        <f t="shared" si="16"/>
      </c>
      <c r="O26" s="55">
        <f>Payment!$B$5</f>
        <v>43282</v>
      </c>
      <c r="P26" s="54">
        <f>Payment!$B$4</f>
        <v>0</v>
      </c>
      <c r="Q26" s="54">
        <f t="shared" si="19"/>
        <v>0</v>
      </c>
      <c r="R26" s="54">
        <f t="shared" si="19"/>
        <v>0</v>
      </c>
      <c r="S26" s="54">
        <f t="shared" si="2"/>
        <v>0</v>
      </c>
      <c r="T26" s="54">
        <f t="shared" si="3"/>
        <v>0</v>
      </c>
      <c r="U26" s="54">
        <f t="shared" si="4"/>
        <v>0</v>
      </c>
      <c r="V26" s="54">
        <f t="shared" si="5"/>
        <v>0</v>
      </c>
      <c r="W26" s="54">
        <f t="shared" si="6"/>
        <v>0</v>
      </c>
      <c r="X26" s="54">
        <f t="shared" si="7"/>
        <v>0</v>
      </c>
      <c r="Y26" s="54">
        <f t="shared" si="8"/>
        <v>0</v>
      </c>
      <c r="Z26" s="54">
        <f t="shared" si="9"/>
        <v>0</v>
      </c>
      <c r="AA26" s="54">
        <f t="shared" si="10"/>
        <v>0</v>
      </c>
      <c r="AB26" s="54">
        <f t="shared" si="11"/>
        <v>0</v>
      </c>
      <c r="AC26" s="54">
        <f t="shared" si="12"/>
        <v>0</v>
      </c>
      <c r="AD26" s="54">
        <f t="shared" si="13"/>
        <v>0</v>
      </c>
      <c r="AE26" s="54">
        <f t="shared" si="14"/>
        <v>0</v>
      </c>
      <c r="AF26" s="54">
        <f t="shared" si="15"/>
        <v>0</v>
      </c>
      <c r="AG26" s="54">
        <f t="shared" si="17"/>
        <v>0</v>
      </c>
      <c r="AH26" s="54">
        <f t="shared" si="18"/>
        <v>0</v>
      </c>
    </row>
    <row r="27" spans="1:34" ht="12">
      <c r="A27" s="36"/>
      <c r="B27" s="36"/>
      <c r="C27" s="36"/>
      <c r="D27" s="36"/>
      <c r="E27" s="36"/>
      <c r="F27" s="36"/>
      <c r="G27" s="37"/>
      <c r="H27" s="36"/>
      <c r="I27" s="49">
        <f ca="1" t="shared" si="0"/>
      </c>
      <c r="J27" s="38"/>
      <c r="K27" s="39"/>
      <c r="L27" s="36"/>
      <c r="M27" s="36"/>
      <c r="N27" s="50">
        <f t="shared" si="16"/>
      </c>
      <c r="O27" s="55">
        <f>Payment!$B$5</f>
        <v>43282</v>
      </c>
      <c r="P27" s="54">
        <f>Payment!$B$4</f>
        <v>0</v>
      </c>
      <c r="Q27" s="54">
        <f t="shared" si="19"/>
        <v>0</v>
      </c>
      <c r="R27" s="54">
        <f t="shared" si="19"/>
        <v>0</v>
      </c>
      <c r="S27" s="54">
        <f t="shared" si="2"/>
        <v>0</v>
      </c>
      <c r="T27" s="54">
        <f t="shared" si="3"/>
        <v>0</v>
      </c>
      <c r="U27" s="54">
        <f t="shared" si="4"/>
        <v>0</v>
      </c>
      <c r="V27" s="54">
        <f t="shared" si="5"/>
        <v>0</v>
      </c>
      <c r="W27" s="54">
        <f t="shared" si="6"/>
        <v>0</v>
      </c>
      <c r="X27" s="54">
        <f t="shared" si="7"/>
        <v>0</v>
      </c>
      <c r="Y27" s="54">
        <f t="shared" si="8"/>
        <v>0</v>
      </c>
      <c r="Z27" s="54">
        <f t="shared" si="9"/>
        <v>0</v>
      </c>
      <c r="AA27" s="54">
        <f t="shared" si="10"/>
        <v>0</v>
      </c>
      <c r="AB27" s="54">
        <f t="shared" si="11"/>
        <v>0</v>
      </c>
      <c r="AC27" s="54">
        <f t="shared" si="12"/>
        <v>0</v>
      </c>
      <c r="AD27" s="54">
        <f t="shared" si="13"/>
        <v>0</v>
      </c>
      <c r="AE27" s="54">
        <f t="shared" si="14"/>
        <v>0</v>
      </c>
      <c r="AF27" s="54">
        <f t="shared" si="15"/>
        <v>0</v>
      </c>
      <c r="AG27" s="54">
        <f t="shared" si="17"/>
        <v>0</v>
      </c>
      <c r="AH27" s="54">
        <f t="shared" si="18"/>
        <v>0</v>
      </c>
    </row>
    <row r="28" spans="1:34" ht="12">
      <c r="A28" s="36"/>
      <c r="B28" s="36"/>
      <c r="C28" s="36"/>
      <c r="D28" s="36"/>
      <c r="E28" s="36"/>
      <c r="F28" s="36"/>
      <c r="G28" s="37"/>
      <c r="H28" s="36"/>
      <c r="I28" s="49">
        <f ca="1" t="shared" si="0"/>
      </c>
      <c r="J28" s="38"/>
      <c r="K28" s="39"/>
      <c r="L28" s="36"/>
      <c r="M28" s="36"/>
      <c r="N28" s="50">
        <f t="shared" si="16"/>
      </c>
      <c r="O28" s="55">
        <f>Payment!$B$5</f>
        <v>43282</v>
      </c>
      <c r="P28" s="54">
        <f>Payment!$B$4</f>
        <v>0</v>
      </c>
      <c r="Q28" s="54">
        <f t="shared" si="19"/>
        <v>0</v>
      </c>
      <c r="R28" s="54">
        <f t="shared" si="19"/>
        <v>0</v>
      </c>
      <c r="S28" s="54">
        <f t="shared" si="2"/>
        <v>0</v>
      </c>
      <c r="T28" s="54">
        <f t="shared" si="3"/>
        <v>0</v>
      </c>
      <c r="U28" s="54">
        <f t="shared" si="4"/>
        <v>0</v>
      </c>
      <c r="V28" s="54">
        <f t="shared" si="5"/>
        <v>0</v>
      </c>
      <c r="W28" s="54">
        <f t="shared" si="6"/>
        <v>0</v>
      </c>
      <c r="X28" s="54">
        <f t="shared" si="7"/>
        <v>0</v>
      </c>
      <c r="Y28" s="54">
        <f t="shared" si="8"/>
        <v>0</v>
      </c>
      <c r="Z28" s="54">
        <f t="shared" si="9"/>
        <v>0</v>
      </c>
      <c r="AA28" s="54">
        <f t="shared" si="10"/>
        <v>0</v>
      </c>
      <c r="AB28" s="54">
        <f t="shared" si="11"/>
        <v>0</v>
      </c>
      <c r="AC28" s="54">
        <f t="shared" si="12"/>
        <v>0</v>
      </c>
      <c r="AD28" s="54">
        <f t="shared" si="13"/>
        <v>0</v>
      </c>
      <c r="AE28" s="54">
        <f t="shared" si="14"/>
        <v>0</v>
      </c>
      <c r="AF28" s="54">
        <f t="shared" si="15"/>
        <v>0</v>
      </c>
      <c r="AG28" s="54">
        <f t="shared" si="17"/>
        <v>0</v>
      </c>
      <c r="AH28" s="54">
        <f t="shared" si="18"/>
        <v>0</v>
      </c>
    </row>
    <row r="29" spans="1:34" ht="12">
      <c r="A29" s="36"/>
      <c r="B29" s="36"/>
      <c r="C29" s="36"/>
      <c r="D29" s="36"/>
      <c r="E29" s="36"/>
      <c r="F29" s="36"/>
      <c r="G29" s="37"/>
      <c r="H29" s="36"/>
      <c r="I29" s="49">
        <f ca="1" t="shared" si="0"/>
      </c>
      <c r="J29" s="38"/>
      <c r="K29" s="39"/>
      <c r="L29" s="36"/>
      <c r="M29" s="36"/>
      <c r="N29" s="50">
        <f t="shared" si="16"/>
      </c>
      <c r="O29" s="55">
        <f>Payment!$B$5</f>
        <v>43282</v>
      </c>
      <c r="P29" s="54">
        <f>Payment!$B$4</f>
        <v>0</v>
      </c>
      <c r="Q29" s="54">
        <f t="shared" si="19"/>
        <v>0</v>
      </c>
      <c r="R29" s="54">
        <f t="shared" si="19"/>
        <v>0</v>
      </c>
      <c r="S29" s="54">
        <f t="shared" si="2"/>
        <v>0</v>
      </c>
      <c r="T29" s="54">
        <f t="shared" si="3"/>
        <v>0</v>
      </c>
      <c r="U29" s="54">
        <f t="shared" si="4"/>
        <v>0</v>
      </c>
      <c r="V29" s="54">
        <f t="shared" si="5"/>
        <v>0</v>
      </c>
      <c r="W29" s="54">
        <f t="shared" si="6"/>
        <v>0</v>
      </c>
      <c r="X29" s="54">
        <f t="shared" si="7"/>
        <v>0</v>
      </c>
      <c r="Y29" s="54">
        <f t="shared" si="8"/>
        <v>0</v>
      </c>
      <c r="Z29" s="54">
        <f t="shared" si="9"/>
        <v>0</v>
      </c>
      <c r="AA29" s="54">
        <f t="shared" si="10"/>
        <v>0</v>
      </c>
      <c r="AB29" s="54">
        <f t="shared" si="11"/>
        <v>0</v>
      </c>
      <c r="AC29" s="54">
        <f t="shared" si="12"/>
        <v>0</v>
      </c>
      <c r="AD29" s="54">
        <f t="shared" si="13"/>
        <v>0</v>
      </c>
      <c r="AE29" s="54">
        <f t="shared" si="14"/>
        <v>0</v>
      </c>
      <c r="AF29" s="54">
        <f t="shared" si="15"/>
        <v>0</v>
      </c>
      <c r="AG29" s="54">
        <f t="shared" si="17"/>
        <v>0</v>
      </c>
      <c r="AH29" s="54">
        <f t="shared" si="18"/>
        <v>0</v>
      </c>
    </row>
    <row r="30" spans="1:34" ht="12">
      <c r="A30" s="36"/>
      <c r="B30" s="36"/>
      <c r="C30" s="36"/>
      <c r="D30" s="36"/>
      <c r="E30" s="36"/>
      <c r="F30" s="36"/>
      <c r="G30" s="37"/>
      <c r="H30" s="36"/>
      <c r="I30" s="49">
        <f ca="1" t="shared" si="0"/>
      </c>
      <c r="J30" s="38"/>
      <c r="K30" s="41"/>
      <c r="L30" s="36"/>
      <c r="M30" s="36"/>
      <c r="N30" s="50">
        <f t="shared" si="16"/>
      </c>
      <c r="O30" s="55">
        <f>Payment!$B$5</f>
        <v>43282</v>
      </c>
      <c r="P30" s="54">
        <f>Payment!$B$4</f>
        <v>0</v>
      </c>
      <c r="Q30" s="54">
        <f t="shared" si="19"/>
        <v>0</v>
      </c>
      <c r="R30" s="54">
        <f t="shared" si="19"/>
        <v>0</v>
      </c>
      <c r="S30" s="54">
        <f t="shared" si="2"/>
        <v>0</v>
      </c>
      <c r="T30" s="54">
        <f t="shared" si="3"/>
        <v>0</v>
      </c>
      <c r="U30" s="54">
        <f t="shared" si="4"/>
        <v>0</v>
      </c>
      <c r="V30" s="54">
        <f t="shared" si="5"/>
        <v>0</v>
      </c>
      <c r="W30" s="54">
        <f t="shared" si="6"/>
        <v>0</v>
      </c>
      <c r="X30" s="54">
        <f t="shared" si="7"/>
        <v>0</v>
      </c>
      <c r="Y30" s="54">
        <f t="shared" si="8"/>
        <v>0</v>
      </c>
      <c r="Z30" s="54">
        <f t="shared" si="9"/>
        <v>0</v>
      </c>
      <c r="AA30" s="54">
        <f t="shared" si="10"/>
        <v>0</v>
      </c>
      <c r="AB30" s="54">
        <f t="shared" si="11"/>
        <v>0</v>
      </c>
      <c r="AC30" s="54">
        <f t="shared" si="12"/>
        <v>0</v>
      </c>
      <c r="AD30" s="54">
        <f t="shared" si="13"/>
        <v>0</v>
      </c>
      <c r="AE30" s="54">
        <f t="shared" si="14"/>
        <v>0</v>
      </c>
      <c r="AF30" s="54">
        <f t="shared" si="15"/>
        <v>0</v>
      </c>
      <c r="AG30" s="54">
        <f t="shared" si="17"/>
        <v>0</v>
      </c>
      <c r="AH30" s="54">
        <f t="shared" si="18"/>
        <v>0</v>
      </c>
    </row>
    <row r="31" spans="1:34" ht="12">
      <c r="A31" s="36"/>
      <c r="B31" s="36"/>
      <c r="C31" s="36"/>
      <c r="D31" s="36"/>
      <c r="E31" s="36"/>
      <c r="F31" s="36"/>
      <c r="G31" s="37"/>
      <c r="H31" s="36"/>
      <c r="I31" s="49">
        <f ca="1" t="shared" si="0"/>
      </c>
      <c r="J31" s="38"/>
      <c r="K31" s="41"/>
      <c r="L31" s="36"/>
      <c r="M31" s="36"/>
      <c r="N31" s="50">
        <f t="shared" si="16"/>
      </c>
      <c r="O31" s="55">
        <f>Payment!$B$5</f>
        <v>43282</v>
      </c>
      <c r="P31" s="54">
        <f>Payment!$B$4</f>
        <v>0</v>
      </c>
      <c r="Q31" s="54">
        <f t="shared" si="19"/>
        <v>0</v>
      </c>
      <c r="R31" s="54">
        <f t="shared" si="19"/>
        <v>0</v>
      </c>
      <c r="S31" s="54">
        <f t="shared" si="2"/>
        <v>0</v>
      </c>
      <c r="T31" s="54">
        <f t="shared" si="3"/>
        <v>0</v>
      </c>
      <c r="U31" s="54">
        <f t="shared" si="4"/>
        <v>0</v>
      </c>
      <c r="V31" s="54">
        <f t="shared" si="5"/>
        <v>0</v>
      </c>
      <c r="W31" s="54">
        <f t="shared" si="6"/>
        <v>0</v>
      </c>
      <c r="X31" s="54">
        <f t="shared" si="7"/>
        <v>0</v>
      </c>
      <c r="Y31" s="54">
        <f t="shared" si="8"/>
        <v>0</v>
      </c>
      <c r="Z31" s="54">
        <f t="shared" si="9"/>
        <v>0</v>
      </c>
      <c r="AA31" s="54">
        <f t="shared" si="10"/>
        <v>0</v>
      </c>
      <c r="AB31" s="54">
        <f t="shared" si="11"/>
        <v>0</v>
      </c>
      <c r="AC31" s="54">
        <f t="shared" si="12"/>
        <v>0</v>
      </c>
      <c r="AD31" s="54">
        <f t="shared" si="13"/>
        <v>0</v>
      </c>
      <c r="AE31" s="54">
        <f t="shared" si="14"/>
        <v>0</v>
      </c>
      <c r="AF31" s="54">
        <f t="shared" si="15"/>
        <v>0</v>
      </c>
      <c r="AG31" s="54">
        <f t="shared" si="17"/>
        <v>0</v>
      </c>
      <c r="AH31" s="54">
        <f t="shared" si="18"/>
        <v>0</v>
      </c>
    </row>
    <row r="32" spans="1:34" ht="12">
      <c r="A32" s="36"/>
      <c r="B32" s="36"/>
      <c r="C32" s="36"/>
      <c r="D32" s="36"/>
      <c r="E32" s="36"/>
      <c r="F32" s="36"/>
      <c r="G32" s="37"/>
      <c r="H32" s="36"/>
      <c r="I32" s="49">
        <f ca="1" t="shared" si="0"/>
      </c>
      <c r="J32" s="38"/>
      <c r="K32" s="41"/>
      <c r="L32" s="36"/>
      <c r="M32" s="36"/>
      <c r="N32" s="50">
        <f t="shared" si="16"/>
      </c>
      <c r="O32" s="55">
        <f>Payment!$B$5</f>
        <v>43282</v>
      </c>
      <c r="P32" s="54">
        <f>Payment!$B$4</f>
        <v>0</v>
      </c>
      <c r="Q32" s="54">
        <f t="shared" si="19"/>
        <v>0</v>
      </c>
      <c r="R32" s="54">
        <f t="shared" si="19"/>
        <v>0</v>
      </c>
      <c r="S32" s="54">
        <f t="shared" si="2"/>
        <v>0</v>
      </c>
      <c r="T32" s="54">
        <f t="shared" si="3"/>
        <v>0</v>
      </c>
      <c r="U32" s="54">
        <f t="shared" si="4"/>
        <v>0</v>
      </c>
      <c r="V32" s="54">
        <f t="shared" si="5"/>
        <v>0</v>
      </c>
      <c r="W32" s="54">
        <f t="shared" si="6"/>
        <v>0</v>
      </c>
      <c r="X32" s="54">
        <f t="shared" si="7"/>
        <v>0</v>
      </c>
      <c r="Y32" s="54">
        <f t="shared" si="8"/>
        <v>0</v>
      </c>
      <c r="Z32" s="54">
        <f t="shared" si="9"/>
        <v>0</v>
      </c>
      <c r="AA32" s="54">
        <f t="shared" si="10"/>
        <v>0</v>
      </c>
      <c r="AB32" s="54">
        <f t="shared" si="11"/>
        <v>0</v>
      </c>
      <c r="AC32" s="54">
        <f t="shared" si="12"/>
        <v>0</v>
      </c>
      <c r="AD32" s="54">
        <f t="shared" si="13"/>
        <v>0</v>
      </c>
      <c r="AE32" s="54">
        <f t="shared" si="14"/>
        <v>0</v>
      </c>
      <c r="AF32" s="54">
        <f t="shared" si="15"/>
        <v>0</v>
      </c>
      <c r="AG32" s="54">
        <f t="shared" si="17"/>
        <v>0</v>
      </c>
      <c r="AH32" s="54">
        <f t="shared" si="18"/>
        <v>0</v>
      </c>
    </row>
    <row r="33" spans="1:34" ht="12">
      <c r="A33" s="36"/>
      <c r="B33" s="36"/>
      <c r="C33" s="36"/>
      <c r="D33" s="36"/>
      <c r="E33" s="36"/>
      <c r="F33" s="36"/>
      <c r="G33" s="37"/>
      <c r="H33" s="36"/>
      <c r="I33" s="49">
        <f ca="1" t="shared" si="0"/>
      </c>
      <c r="J33" s="38"/>
      <c r="K33" s="41"/>
      <c r="L33" s="36"/>
      <c r="M33" s="36"/>
      <c r="N33" s="50">
        <f t="shared" si="16"/>
      </c>
      <c r="O33" s="55">
        <f>Payment!$B$5</f>
        <v>43282</v>
      </c>
      <c r="P33" s="54">
        <f>Payment!$B$4</f>
        <v>0</v>
      </c>
      <c r="Q33" s="54">
        <f t="shared" si="19"/>
        <v>0</v>
      </c>
      <c r="R33" s="54">
        <f t="shared" si="19"/>
        <v>0</v>
      </c>
      <c r="S33" s="54">
        <f t="shared" si="2"/>
        <v>0</v>
      </c>
      <c r="T33" s="54">
        <f t="shared" si="3"/>
        <v>0</v>
      </c>
      <c r="U33" s="54">
        <f t="shared" si="4"/>
        <v>0</v>
      </c>
      <c r="V33" s="54">
        <f t="shared" si="5"/>
        <v>0</v>
      </c>
      <c r="W33" s="54">
        <f t="shared" si="6"/>
        <v>0</v>
      </c>
      <c r="X33" s="54">
        <f t="shared" si="7"/>
        <v>0</v>
      </c>
      <c r="Y33" s="54">
        <f t="shared" si="8"/>
        <v>0</v>
      </c>
      <c r="Z33" s="54">
        <f t="shared" si="9"/>
        <v>0</v>
      </c>
      <c r="AA33" s="54">
        <f t="shared" si="10"/>
        <v>0</v>
      </c>
      <c r="AB33" s="54">
        <f t="shared" si="11"/>
        <v>0</v>
      </c>
      <c r="AC33" s="54">
        <f t="shared" si="12"/>
        <v>0</v>
      </c>
      <c r="AD33" s="54">
        <f t="shared" si="13"/>
        <v>0</v>
      </c>
      <c r="AE33" s="54">
        <f t="shared" si="14"/>
        <v>0</v>
      </c>
      <c r="AF33" s="54">
        <f t="shared" si="15"/>
        <v>0</v>
      </c>
      <c r="AG33" s="54">
        <f t="shared" si="17"/>
        <v>0</v>
      </c>
      <c r="AH33" s="54">
        <f t="shared" si="18"/>
        <v>0</v>
      </c>
    </row>
    <row r="34" spans="1:34" ht="12">
      <c r="A34" s="36"/>
      <c r="B34" s="36"/>
      <c r="C34" s="36"/>
      <c r="D34" s="36"/>
      <c r="E34" s="36"/>
      <c r="F34" s="36"/>
      <c r="G34" s="37"/>
      <c r="H34" s="36"/>
      <c r="I34" s="49">
        <f ca="1" t="shared" si="0"/>
      </c>
      <c r="J34" s="38"/>
      <c r="K34" s="41"/>
      <c r="L34" s="36"/>
      <c r="M34" s="36"/>
      <c r="N34" s="50">
        <f t="shared" si="16"/>
      </c>
      <c r="O34" s="55">
        <f>Payment!$B$5</f>
        <v>43282</v>
      </c>
      <c r="P34" s="54">
        <f>Payment!$B$4</f>
        <v>0</v>
      </c>
      <c r="Q34" s="54">
        <f t="shared" si="19"/>
        <v>0</v>
      </c>
      <c r="R34" s="54">
        <f t="shared" si="19"/>
        <v>0</v>
      </c>
      <c r="S34" s="54">
        <f t="shared" si="2"/>
        <v>0</v>
      </c>
      <c r="T34" s="54">
        <f t="shared" si="3"/>
        <v>0</v>
      </c>
      <c r="U34" s="54">
        <f t="shared" si="4"/>
        <v>0</v>
      </c>
      <c r="V34" s="54">
        <f t="shared" si="5"/>
        <v>0</v>
      </c>
      <c r="W34" s="54">
        <f t="shared" si="6"/>
        <v>0</v>
      </c>
      <c r="X34" s="54">
        <f t="shared" si="7"/>
        <v>0</v>
      </c>
      <c r="Y34" s="54">
        <f t="shared" si="8"/>
        <v>0</v>
      </c>
      <c r="Z34" s="54">
        <f t="shared" si="9"/>
        <v>0</v>
      </c>
      <c r="AA34" s="54">
        <f t="shared" si="10"/>
        <v>0</v>
      </c>
      <c r="AB34" s="54">
        <f t="shared" si="11"/>
        <v>0</v>
      </c>
      <c r="AC34" s="54">
        <f t="shared" si="12"/>
        <v>0</v>
      </c>
      <c r="AD34" s="54">
        <f t="shared" si="13"/>
        <v>0</v>
      </c>
      <c r="AE34" s="54">
        <f t="shared" si="14"/>
        <v>0</v>
      </c>
      <c r="AF34" s="54">
        <f t="shared" si="15"/>
        <v>0</v>
      </c>
      <c r="AG34" s="54">
        <f t="shared" si="17"/>
        <v>0</v>
      </c>
      <c r="AH34" s="54">
        <f t="shared" si="18"/>
        <v>0</v>
      </c>
    </row>
    <row r="35" spans="1:34" ht="12">
      <c r="A35" s="36"/>
      <c r="B35" s="36"/>
      <c r="C35" s="36"/>
      <c r="D35" s="36"/>
      <c r="E35" s="36"/>
      <c r="F35" s="36"/>
      <c r="G35" s="37"/>
      <c r="H35" s="36"/>
      <c r="I35" s="49">
        <f aca="true" ca="1" t="shared" si="20" ref="I35:I100">IF(F35="","",IF(((TODAY()-G35)/365)&lt;16,"Junior","Senior"))</f>
      </c>
      <c r="J35" s="38"/>
      <c r="K35" s="41"/>
      <c r="L35" s="36"/>
      <c r="M35" s="36"/>
      <c r="N35" s="50">
        <f t="shared" si="16"/>
      </c>
      <c r="O35" s="55">
        <f>Payment!$B$5</f>
        <v>43282</v>
      </c>
      <c r="P35" s="54">
        <f>Payment!$B$4</f>
        <v>0</v>
      </c>
      <c r="Q35" s="54">
        <f t="shared" si="19"/>
        <v>0</v>
      </c>
      <c r="R35" s="54">
        <f t="shared" si="19"/>
        <v>0</v>
      </c>
      <c r="S35" s="54">
        <f aca="true" t="shared" si="21" ref="S35:S100">COUNTIF($L35,"Single")</f>
        <v>0</v>
      </c>
      <c r="T35" s="54">
        <f aca="true" t="shared" si="22" ref="T35:T100">COUNTIF($L35,"Family")</f>
        <v>0</v>
      </c>
      <c r="U35" s="54">
        <f aca="true" t="shared" si="23" ref="U35:U100">COUNTIF($I35,"Senior")</f>
        <v>0</v>
      </c>
      <c r="V35" s="54">
        <f aca="true" t="shared" si="24" ref="V35:V100">COUNTIF($I35,"Junior")</f>
        <v>0</v>
      </c>
      <c r="W35" s="54">
        <f aca="true" t="shared" si="25" ref="W35:W100">IF(SUM(COUNTIF($I35,"Senior"),COUNTIF($L35,"Single"),COUNTIF($M35,"Full Year"))=3,1,0)</f>
        <v>0</v>
      </c>
      <c r="X35" s="54">
        <f aca="true" t="shared" si="26" ref="X35:X100">IF(SUM(COUNTIF($I35,"Senior"),COUNTIF($L35,"Single"),COUNTIF($M35,"Half Year"))=3,1,0)</f>
        <v>0</v>
      </c>
      <c r="Y35" s="54">
        <f aca="true" t="shared" si="27" ref="Y35:Y100">IF(SUM(COUNTIF($I35,"Junior"),COUNTIF($L35,"Single"),COUNTIF($M35,"Full Year"))=3,1,0)</f>
        <v>0</v>
      </c>
      <c r="Z35" s="54">
        <f aca="true" t="shared" si="28" ref="Z35:Z100">IF(SUM(COUNTIF($I35,"Junior"),COUNTIF($L35,"Single"),COUNTIF($M35,"Half Year"))=3,1,0)</f>
        <v>0</v>
      </c>
      <c r="AA35" s="54">
        <f aca="true" t="shared" si="29" ref="AA35:AA100">IF(SUM(COUNTIF($L35,"Family"),COUNTIF($M35,"Full Year"))=2,1,0)</f>
        <v>0</v>
      </c>
      <c r="AB35" s="54">
        <f aca="true" t="shared" si="30" ref="AB35:AB100">IF(SUM(COUNTIF($L35,"Family"),COUNTIF($M35,"Half Year"))=2,1,0)</f>
        <v>0</v>
      </c>
      <c r="AC35" s="54">
        <f aca="true" t="shared" si="31" ref="AC35:AC100">IF(SUM(COUNTIF($I35,"Senior"),COUNTIF($L35,"Family"),COUNTIF($M35,"Full Year"))=3,1,0)</f>
        <v>0</v>
      </c>
      <c r="AD35" s="54">
        <f aca="true" t="shared" si="32" ref="AD35:AD100">IF(SUM(COUNTIF($I35,"Senior"),COUNTIF($L35,"Family"),COUNTIF($M35,"Half Year"))=3,1,0)</f>
        <v>0</v>
      </c>
      <c r="AE35" s="54">
        <f aca="true" t="shared" si="33" ref="AE35:AE100">IF(SUM(COUNTIF($I35,"Junior"),COUNTIF($L35,"Family"),COUNTIF($M35,"Full Year"))=3,1,0)</f>
        <v>0</v>
      </c>
      <c r="AF35" s="54">
        <f aca="true" t="shared" si="34" ref="AF35:AF100">IF(SUM(COUNTIF($I35,"Junior"),COUNTIF($L35,"Family"),COUNTIF($M35,"Half Year"))=3,1,0)</f>
        <v>0</v>
      </c>
      <c r="AG35" s="54">
        <f t="shared" si="17"/>
        <v>0</v>
      </c>
      <c r="AH35" s="54">
        <f t="shared" si="18"/>
        <v>0</v>
      </c>
    </row>
    <row r="36" spans="1:34" ht="12">
      <c r="A36" s="36"/>
      <c r="B36" s="36"/>
      <c r="C36" s="36"/>
      <c r="D36" s="36"/>
      <c r="E36" s="36"/>
      <c r="F36" s="36"/>
      <c r="G36" s="37"/>
      <c r="H36" s="36"/>
      <c r="I36" s="49">
        <f ca="1" t="shared" si="20"/>
      </c>
      <c r="J36" s="38"/>
      <c r="K36" s="41"/>
      <c r="L36" s="36"/>
      <c r="M36" s="36"/>
      <c r="N36" s="50">
        <f t="shared" si="16"/>
      </c>
      <c r="O36" s="55">
        <f>Payment!$B$5</f>
        <v>43282</v>
      </c>
      <c r="P36" s="54">
        <f>Payment!$B$4</f>
        <v>0</v>
      </c>
      <c r="Q36" s="54">
        <f t="shared" si="19"/>
        <v>0</v>
      </c>
      <c r="R36" s="54">
        <f t="shared" si="19"/>
        <v>0</v>
      </c>
      <c r="S36" s="54">
        <f t="shared" si="21"/>
        <v>0</v>
      </c>
      <c r="T36" s="54">
        <f t="shared" si="22"/>
        <v>0</v>
      </c>
      <c r="U36" s="54">
        <f t="shared" si="23"/>
        <v>0</v>
      </c>
      <c r="V36" s="54">
        <f t="shared" si="24"/>
        <v>0</v>
      </c>
      <c r="W36" s="54">
        <f t="shared" si="25"/>
        <v>0</v>
      </c>
      <c r="X36" s="54">
        <f t="shared" si="26"/>
        <v>0</v>
      </c>
      <c r="Y36" s="54">
        <f t="shared" si="27"/>
        <v>0</v>
      </c>
      <c r="Z36" s="54">
        <f t="shared" si="28"/>
        <v>0</v>
      </c>
      <c r="AA36" s="54">
        <f t="shared" si="29"/>
        <v>0</v>
      </c>
      <c r="AB36" s="54">
        <f t="shared" si="30"/>
        <v>0</v>
      </c>
      <c r="AC36" s="54">
        <f t="shared" si="31"/>
        <v>0</v>
      </c>
      <c r="AD36" s="54">
        <f t="shared" si="32"/>
        <v>0</v>
      </c>
      <c r="AE36" s="54">
        <f t="shared" si="33"/>
        <v>0</v>
      </c>
      <c r="AF36" s="54">
        <f t="shared" si="34"/>
        <v>0</v>
      </c>
      <c r="AG36" s="54">
        <f t="shared" si="17"/>
        <v>0</v>
      </c>
      <c r="AH36" s="54">
        <f t="shared" si="18"/>
        <v>0</v>
      </c>
    </row>
    <row r="37" spans="1:34" ht="12">
      <c r="A37" s="36"/>
      <c r="B37" s="36"/>
      <c r="C37" s="36"/>
      <c r="D37" s="36"/>
      <c r="E37" s="36"/>
      <c r="F37" s="36"/>
      <c r="G37" s="37"/>
      <c r="H37" s="36"/>
      <c r="I37" s="49">
        <f ca="1" t="shared" si="20"/>
      </c>
      <c r="J37" s="38"/>
      <c r="K37" s="41"/>
      <c r="L37" s="36"/>
      <c r="M37" s="36"/>
      <c r="N37" s="50">
        <f t="shared" si="16"/>
      </c>
      <c r="O37" s="55">
        <f>Payment!$B$5</f>
        <v>43282</v>
      </c>
      <c r="P37" s="54">
        <f>Payment!$B$4</f>
        <v>0</v>
      </c>
      <c r="Q37" s="54">
        <f t="shared" si="19"/>
        <v>0</v>
      </c>
      <c r="R37" s="54">
        <f t="shared" si="19"/>
        <v>0</v>
      </c>
      <c r="S37" s="54">
        <f t="shared" si="21"/>
        <v>0</v>
      </c>
      <c r="T37" s="54">
        <f t="shared" si="22"/>
        <v>0</v>
      </c>
      <c r="U37" s="54">
        <f t="shared" si="23"/>
        <v>0</v>
      </c>
      <c r="V37" s="54">
        <f t="shared" si="24"/>
        <v>0</v>
      </c>
      <c r="W37" s="54">
        <f t="shared" si="25"/>
        <v>0</v>
      </c>
      <c r="X37" s="54">
        <f t="shared" si="26"/>
        <v>0</v>
      </c>
      <c r="Y37" s="54">
        <f t="shared" si="27"/>
        <v>0</v>
      </c>
      <c r="Z37" s="54">
        <f t="shared" si="28"/>
        <v>0</v>
      </c>
      <c r="AA37" s="54">
        <f t="shared" si="29"/>
        <v>0</v>
      </c>
      <c r="AB37" s="54">
        <f t="shared" si="30"/>
        <v>0</v>
      </c>
      <c r="AC37" s="54">
        <f t="shared" si="31"/>
        <v>0</v>
      </c>
      <c r="AD37" s="54">
        <f t="shared" si="32"/>
        <v>0</v>
      </c>
      <c r="AE37" s="54">
        <f t="shared" si="33"/>
        <v>0</v>
      </c>
      <c r="AF37" s="54">
        <f t="shared" si="34"/>
        <v>0</v>
      </c>
      <c r="AG37" s="54">
        <f t="shared" si="17"/>
        <v>0</v>
      </c>
      <c r="AH37" s="54">
        <f t="shared" si="18"/>
        <v>0</v>
      </c>
    </row>
    <row r="38" spans="1:34" ht="12">
      <c r="A38" s="36"/>
      <c r="B38" s="36"/>
      <c r="C38" s="36"/>
      <c r="D38" s="36"/>
      <c r="E38" s="36"/>
      <c r="F38" s="36"/>
      <c r="G38" s="37"/>
      <c r="H38" s="36"/>
      <c r="I38" s="49">
        <f ca="1" t="shared" si="20"/>
      </c>
      <c r="J38" s="38"/>
      <c r="K38" s="41"/>
      <c r="L38" s="36"/>
      <c r="M38" s="36"/>
      <c r="N38" s="50">
        <f t="shared" si="16"/>
      </c>
      <c r="O38" s="55">
        <f>Payment!$B$5</f>
        <v>43282</v>
      </c>
      <c r="P38" s="54">
        <f>Payment!$B$4</f>
        <v>0</v>
      </c>
      <c r="Q38" s="54">
        <f t="shared" si="19"/>
        <v>0</v>
      </c>
      <c r="R38" s="54">
        <f t="shared" si="19"/>
        <v>0</v>
      </c>
      <c r="S38" s="54">
        <f t="shared" si="21"/>
        <v>0</v>
      </c>
      <c r="T38" s="54">
        <f t="shared" si="22"/>
        <v>0</v>
      </c>
      <c r="U38" s="54">
        <f t="shared" si="23"/>
        <v>0</v>
      </c>
      <c r="V38" s="54">
        <f t="shared" si="24"/>
        <v>0</v>
      </c>
      <c r="W38" s="54">
        <f t="shared" si="25"/>
        <v>0</v>
      </c>
      <c r="X38" s="54">
        <f t="shared" si="26"/>
        <v>0</v>
      </c>
      <c r="Y38" s="54">
        <f t="shared" si="27"/>
        <v>0</v>
      </c>
      <c r="Z38" s="54">
        <f t="shared" si="28"/>
        <v>0</v>
      </c>
      <c r="AA38" s="54">
        <f t="shared" si="29"/>
        <v>0</v>
      </c>
      <c r="AB38" s="54">
        <f t="shared" si="30"/>
        <v>0</v>
      </c>
      <c r="AC38" s="54">
        <f t="shared" si="31"/>
        <v>0</v>
      </c>
      <c r="AD38" s="54">
        <f t="shared" si="32"/>
        <v>0</v>
      </c>
      <c r="AE38" s="54">
        <f t="shared" si="33"/>
        <v>0</v>
      </c>
      <c r="AF38" s="54">
        <f t="shared" si="34"/>
        <v>0</v>
      </c>
      <c r="AG38" s="54">
        <f t="shared" si="17"/>
        <v>0</v>
      </c>
      <c r="AH38" s="54">
        <f t="shared" si="18"/>
        <v>0</v>
      </c>
    </row>
    <row r="39" spans="1:34" ht="12">
      <c r="A39" s="36"/>
      <c r="B39" s="36"/>
      <c r="C39" s="36"/>
      <c r="D39" s="36"/>
      <c r="E39" s="36"/>
      <c r="F39" s="36"/>
      <c r="G39" s="37"/>
      <c r="H39" s="36"/>
      <c r="I39" s="49">
        <f ca="1" t="shared" si="20"/>
      </c>
      <c r="J39" s="38"/>
      <c r="K39" s="41"/>
      <c r="L39" s="36"/>
      <c r="M39" s="36"/>
      <c r="N39" s="50">
        <f t="shared" si="16"/>
      </c>
      <c r="O39" s="55">
        <f>Payment!$B$5</f>
        <v>43282</v>
      </c>
      <c r="P39" s="54">
        <f>Payment!$B$4</f>
        <v>0</v>
      </c>
      <c r="Q39" s="54">
        <f t="shared" si="19"/>
        <v>0</v>
      </c>
      <c r="R39" s="54">
        <f t="shared" si="19"/>
        <v>0</v>
      </c>
      <c r="S39" s="54">
        <f t="shared" si="21"/>
        <v>0</v>
      </c>
      <c r="T39" s="54">
        <f t="shared" si="22"/>
        <v>0</v>
      </c>
      <c r="U39" s="54">
        <f t="shared" si="23"/>
        <v>0</v>
      </c>
      <c r="V39" s="54">
        <f t="shared" si="24"/>
        <v>0</v>
      </c>
      <c r="W39" s="54">
        <f t="shared" si="25"/>
        <v>0</v>
      </c>
      <c r="X39" s="54">
        <f t="shared" si="26"/>
        <v>0</v>
      </c>
      <c r="Y39" s="54">
        <f t="shared" si="27"/>
        <v>0</v>
      </c>
      <c r="Z39" s="54">
        <f t="shared" si="28"/>
        <v>0</v>
      </c>
      <c r="AA39" s="54">
        <f t="shared" si="29"/>
        <v>0</v>
      </c>
      <c r="AB39" s="54">
        <f t="shared" si="30"/>
        <v>0</v>
      </c>
      <c r="AC39" s="54">
        <f t="shared" si="31"/>
        <v>0</v>
      </c>
      <c r="AD39" s="54">
        <f t="shared" si="32"/>
        <v>0</v>
      </c>
      <c r="AE39" s="54">
        <f t="shared" si="33"/>
        <v>0</v>
      </c>
      <c r="AF39" s="54">
        <f t="shared" si="34"/>
        <v>0</v>
      </c>
      <c r="AG39" s="54">
        <f t="shared" si="17"/>
        <v>0</v>
      </c>
      <c r="AH39" s="54">
        <f t="shared" si="18"/>
        <v>0</v>
      </c>
    </row>
    <row r="40" spans="1:34" ht="12">
      <c r="A40" s="36"/>
      <c r="B40" s="36"/>
      <c r="C40" s="36"/>
      <c r="D40" s="36"/>
      <c r="E40" s="36"/>
      <c r="F40" s="36"/>
      <c r="G40" s="37"/>
      <c r="H40" s="36"/>
      <c r="I40" s="49">
        <f ca="1" t="shared" si="20"/>
      </c>
      <c r="J40" s="38"/>
      <c r="K40" s="41"/>
      <c r="L40" s="36"/>
      <c r="M40" s="36"/>
      <c r="N40" s="50">
        <f t="shared" si="16"/>
      </c>
      <c r="O40" s="55">
        <f>Payment!$B$5</f>
        <v>43282</v>
      </c>
      <c r="P40" s="54">
        <f>Payment!$B$4</f>
        <v>0</v>
      </c>
      <c r="Q40" s="54">
        <f t="shared" si="19"/>
        <v>0</v>
      </c>
      <c r="R40" s="54">
        <f t="shared" si="19"/>
        <v>0</v>
      </c>
      <c r="S40" s="54">
        <f t="shared" si="21"/>
        <v>0</v>
      </c>
      <c r="T40" s="54">
        <f t="shared" si="22"/>
        <v>0</v>
      </c>
      <c r="U40" s="54">
        <f t="shared" si="23"/>
        <v>0</v>
      </c>
      <c r="V40" s="54">
        <f t="shared" si="24"/>
        <v>0</v>
      </c>
      <c r="W40" s="54">
        <f t="shared" si="25"/>
        <v>0</v>
      </c>
      <c r="X40" s="54">
        <f t="shared" si="26"/>
        <v>0</v>
      </c>
      <c r="Y40" s="54">
        <f t="shared" si="27"/>
        <v>0</v>
      </c>
      <c r="Z40" s="54">
        <f t="shared" si="28"/>
        <v>0</v>
      </c>
      <c r="AA40" s="54">
        <f t="shared" si="29"/>
        <v>0</v>
      </c>
      <c r="AB40" s="54">
        <f t="shared" si="30"/>
        <v>0</v>
      </c>
      <c r="AC40" s="54">
        <f t="shared" si="31"/>
        <v>0</v>
      </c>
      <c r="AD40" s="54">
        <f t="shared" si="32"/>
        <v>0</v>
      </c>
      <c r="AE40" s="54">
        <f t="shared" si="33"/>
        <v>0</v>
      </c>
      <c r="AF40" s="54">
        <f t="shared" si="34"/>
        <v>0</v>
      </c>
      <c r="AG40" s="54">
        <f t="shared" si="17"/>
        <v>0</v>
      </c>
      <c r="AH40" s="54">
        <f t="shared" si="18"/>
        <v>0</v>
      </c>
    </row>
    <row r="41" spans="1:34" ht="12">
      <c r="A41" s="36"/>
      <c r="B41" s="36"/>
      <c r="C41" s="36"/>
      <c r="D41" s="36"/>
      <c r="E41" s="36"/>
      <c r="F41" s="36"/>
      <c r="G41" s="37"/>
      <c r="H41" s="36"/>
      <c r="I41" s="49">
        <f ca="1" t="shared" si="20"/>
      </c>
      <c r="J41" s="38"/>
      <c r="K41" s="41"/>
      <c r="L41" s="36"/>
      <c r="M41" s="36"/>
      <c r="N41" s="50">
        <f t="shared" si="16"/>
      </c>
      <c r="O41" s="55">
        <f>Payment!$B$5</f>
        <v>43282</v>
      </c>
      <c r="P41" s="54">
        <f>Payment!$B$4</f>
        <v>0</v>
      </c>
      <c r="Q41" s="54">
        <f t="shared" si="19"/>
        <v>0</v>
      </c>
      <c r="R41" s="54">
        <f t="shared" si="19"/>
        <v>0</v>
      </c>
      <c r="S41" s="54">
        <f t="shared" si="21"/>
        <v>0</v>
      </c>
      <c r="T41" s="54">
        <f t="shared" si="22"/>
        <v>0</v>
      </c>
      <c r="U41" s="54">
        <f t="shared" si="23"/>
        <v>0</v>
      </c>
      <c r="V41" s="54">
        <f t="shared" si="24"/>
        <v>0</v>
      </c>
      <c r="W41" s="54">
        <f t="shared" si="25"/>
        <v>0</v>
      </c>
      <c r="X41" s="54">
        <f t="shared" si="26"/>
        <v>0</v>
      </c>
      <c r="Y41" s="54">
        <f t="shared" si="27"/>
        <v>0</v>
      </c>
      <c r="Z41" s="54">
        <f t="shared" si="28"/>
        <v>0</v>
      </c>
      <c r="AA41" s="54">
        <f t="shared" si="29"/>
        <v>0</v>
      </c>
      <c r="AB41" s="54">
        <f t="shared" si="30"/>
        <v>0</v>
      </c>
      <c r="AC41" s="54">
        <f t="shared" si="31"/>
        <v>0</v>
      </c>
      <c r="AD41" s="54">
        <f t="shared" si="32"/>
        <v>0</v>
      </c>
      <c r="AE41" s="54">
        <f t="shared" si="33"/>
        <v>0</v>
      </c>
      <c r="AF41" s="54">
        <f t="shared" si="34"/>
        <v>0</v>
      </c>
      <c r="AG41" s="54">
        <f t="shared" si="17"/>
        <v>0</v>
      </c>
      <c r="AH41" s="54">
        <f t="shared" si="18"/>
        <v>0</v>
      </c>
    </row>
    <row r="42" spans="1:34" ht="12">
      <c r="A42" s="36"/>
      <c r="B42" s="36"/>
      <c r="C42" s="36"/>
      <c r="D42" s="36"/>
      <c r="E42" s="36"/>
      <c r="F42" s="36"/>
      <c r="G42" s="37"/>
      <c r="H42" s="36"/>
      <c r="I42" s="49">
        <f ca="1" t="shared" si="20"/>
      </c>
      <c r="J42" s="38"/>
      <c r="K42" s="41"/>
      <c r="L42" s="36"/>
      <c r="M42" s="36"/>
      <c r="N42" s="50">
        <f t="shared" si="16"/>
      </c>
      <c r="O42" s="55">
        <f>Payment!$B$5</f>
        <v>43282</v>
      </c>
      <c r="P42" s="54">
        <f>Payment!$B$4</f>
        <v>0</v>
      </c>
      <c r="Q42" s="54">
        <f t="shared" si="19"/>
        <v>0</v>
      </c>
      <c r="R42" s="54">
        <f t="shared" si="19"/>
        <v>0</v>
      </c>
      <c r="S42" s="54">
        <f t="shared" si="21"/>
        <v>0</v>
      </c>
      <c r="T42" s="54">
        <f t="shared" si="22"/>
        <v>0</v>
      </c>
      <c r="U42" s="54">
        <f t="shared" si="23"/>
        <v>0</v>
      </c>
      <c r="V42" s="54">
        <f t="shared" si="24"/>
        <v>0</v>
      </c>
      <c r="W42" s="54">
        <f t="shared" si="25"/>
        <v>0</v>
      </c>
      <c r="X42" s="54">
        <f t="shared" si="26"/>
        <v>0</v>
      </c>
      <c r="Y42" s="54">
        <f t="shared" si="27"/>
        <v>0</v>
      </c>
      <c r="Z42" s="54">
        <f t="shared" si="28"/>
        <v>0</v>
      </c>
      <c r="AA42" s="54">
        <f t="shared" si="29"/>
        <v>0</v>
      </c>
      <c r="AB42" s="54">
        <f t="shared" si="30"/>
        <v>0</v>
      </c>
      <c r="AC42" s="54">
        <f t="shared" si="31"/>
        <v>0</v>
      </c>
      <c r="AD42" s="54">
        <f t="shared" si="32"/>
        <v>0</v>
      </c>
      <c r="AE42" s="54">
        <f t="shared" si="33"/>
        <v>0</v>
      </c>
      <c r="AF42" s="54">
        <f t="shared" si="34"/>
        <v>0</v>
      </c>
      <c r="AG42" s="54">
        <f t="shared" si="17"/>
        <v>0</v>
      </c>
      <c r="AH42" s="54">
        <f t="shared" si="18"/>
        <v>0</v>
      </c>
    </row>
    <row r="43" spans="1:34" ht="12">
      <c r="A43" s="36"/>
      <c r="B43" s="36"/>
      <c r="C43" s="36"/>
      <c r="D43" s="36"/>
      <c r="E43" s="36"/>
      <c r="F43" s="36"/>
      <c r="G43" s="37"/>
      <c r="H43" s="36"/>
      <c r="I43" s="49">
        <f ca="1" t="shared" si="20"/>
      </c>
      <c r="J43" s="38"/>
      <c r="K43" s="39"/>
      <c r="L43" s="36"/>
      <c r="M43" s="36"/>
      <c r="N43" s="50">
        <f t="shared" si="16"/>
      </c>
      <c r="O43" s="55">
        <f>Payment!$B$5</f>
        <v>43282</v>
      </c>
      <c r="P43" s="54">
        <f>Payment!$B$4</f>
        <v>0</v>
      </c>
      <c r="Q43" s="54">
        <f aca="true" t="shared" si="35" ref="Q43:R62">COUNTIF($M43,"Full Year")</f>
        <v>0</v>
      </c>
      <c r="R43" s="54">
        <f t="shared" si="35"/>
        <v>0</v>
      </c>
      <c r="S43" s="54">
        <f t="shared" si="21"/>
        <v>0</v>
      </c>
      <c r="T43" s="54">
        <f t="shared" si="22"/>
        <v>0</v>
      </c>
      <c r="U43" s="54">
        <f t="shared" si="23"/>
        <v>0</v>
      </c>
      <c r="V43" s="54">
        <f t="shared" si="24"/>
        <v>0</v>
      </c>
      <c r="W43" s="54">
        <f t="shared" si="25"/>
        <v>0</v>
      </c>
      <c r="X43" s="54">
        <f t="shared" si="26"/>
        <v>0</v>
      </c>
      <c r="Y43" s="54">
        <f t="shared" si="27"/>
        <v>0</v>
      </c>
      <c r="Z43" s="54">
        <f t="shared" si="28"/>
        <v>0</v>
      </c>
      <c r="AA43" s="54">
        <f t="shared" si="29"/>
        <v>0</v>
      </c>
      <c r="AB43" s="54">
        <f t="shared" si="30"/>
        <v>0</v>
      </c>
      <c r="AC43" s="54">
        <f t="shared" si="31"/>
        <v>0</v>
      </c>
      <c r="AD43" s="54">
        <f t="shared" si="32"/>
        <v>0</v>
      </c>
      <c r="AE43" s="54">
        <f t="shared" si="33"/>
        <v>0</v>
      </c>
      <c r="AF43" s="54">
        <f t="shared" si="34"/>
        <v>0</v>
      </c>
      <c r="AG43" s="54">
        <f t="shared" si="17"/>
        <v>0</v>
      </c>
      <c r="AH43" s="54">
        <f t="shared" si="18"/>
        <v>0</v>
      </c>
    </row>
    <row r="44" spans="1:34" ht="12">
      <c r="A44" s="36"/>
      <c r="B44" s="36"/>
      <c r="C44" s="36"/>
      <c r="D44" s="36"/>
      <c r="E44" s="36"/>
      <c r="F44" s="36"/>
      <c r="G44" s="37"/>
      <c r="H44" s="36"/>
      <c r="I44" s="49">
        <f ca="1" t="shared" si="20"/>
      </c>
      <c r="J44" s="38"/>
      <c r="K44" s="39"/>
      <c r="L44" s="36"/>
      <c r="M44" s="36"/>
      <c r="N44" s="50">
        <f t="shared" si="16"/>
      </c>
      <c r="O44" s="55">
        <f>Payment!$B$5</f>
        <v>43282</v>
      </c>
      <c r="P44" s="54">
        <f>Payment!$B$4</f>
        <v>0</v>
      </c>
      <c r="Q44" s="54">
        <f t="shared" si="35"/>
        <v>0</v>
      </c>
      <c r="R44" s="54">
        <f t="shared" si="35"/>
        <v>0</v>
      </c>
      <c r="S44" s="54">
        <f t="shared" si="21"/>
        <v>0</v>
      </c>
      <c r="T44" s="54">
        <f t="shared" si="22"/>
        <v>0</v>
      </c>
      <c r="U44" s="54">
        <f t="shared" si="23"/>
        <v>0</v>
      </c>
      <c r="V44" s="54">
        <f t="shared" si="24"/>
        <v>0</v>
      </c>
      <c r="W44" s="54">
        <f t="shared" si="25"/>
        <v>0</v>
      </c>
      <c r="X44" s="54">
        <f t="shared" si="26"/>
        <v>0</v>
      </c>
      <c r="Y44" s="54">
        <f t="shared" si="27"/>
        <v>0</v>
      </c>
      <c r="Z44" s="54">
        <f t="shared" si="28"/>
        <v>0</v>
      </c>
      <c r="AA44" s="54">
        <f t="shared" si="29"/>
        <v>0</v>
      </c>
      <c r="AB44" s="54">
        <f t="shared" si="30"/>
        <v>0</v>
      </c>
      <c r="AC44" s="54">
        <f t="shared" si="31"/>
        <v>0</v>
      </c>
      <c r="AD44" s="54">
        <f t="shared" si="32"/>
        <v>0</v>
      </c>
      <c r="AE44" s="54">
        <f t="shared" si="33"/>
        <v>0</v>
      </c>
      <c r="AF44" s="54">
        <f t="shared" si="34"/>
        <v>0</v>
      </c>
      <c r="AG44" s="54">
        <f t="shared" si="17"/>
        <v>0</v>
      </c>
      <c r="AH44" s="54">
        <f t="shared" si="18"/>
        <v>0</v>
      </c>
    </row>
    <row r="45" spans="1:34" ht="12">
      <c r="A45" s="36"/>
      <c r="B45" s="36"/>
      <c r="C45" s="36"/>
      <c r="D45" s="36"/>
      <c r="E45" s="36"/>
      <c r="F45" s="36"/>
      <c r="G45" s="37"/>
      <c r="H45" s="36"/>
      <c r="I45" s="49">
        <f ca="1" t="shared" si="20"/>
      </c>
      <c r="J45" s="38"/>
      <c r="K45" s="41"/>
      <c r="L45" s="36"/>
      <c r="M45" s="36"/>
      <c r="N45" s="50">
        <f t="shared" si="16"/>
      </c>
      <c r="O45" s="55">
        <f>Payment!$B$5</f>
        <v>43282</v>
      </c>
      <c r="P45" s="54">
        <f>Payment!$B$4</f>
        <v>0</v>
      </c>
      <c r="Q45" s="54">
        <f t="shared" si="35"/>
        <v>0</v>
      </c>
      <c r="R45" s="54">
        <f t="shared" si="35"/>
        <v>0</v>
      </c>
      <c r="S45" s="54">
        <f t="shared" si="21"/>
        <v>0</v>
      </c>
      <c r="T45" s="54">
        <f t="shared" si="22"/>
        <v>0</v>
      </c>
      <c r="U45" s="54">
        <f t="shared" si="23"/>
        <v>0</v>
      </c>
      <c r="V45" s="54">
        <f t="shared" si="24"/>
        <v>0</v>
      </c>
      <c r="W45" s="54">
        <f t="shared" si="25"/>
        <v>0</v>
      </c>
      <c r="X45" s="54">
        <f t="shared" si="26"/>
        <v>0</v>
      </c>
      <c r="Y45" s="54">
        <f t="shared" si="27"/>
        <v>0</v>
      </c>
      <c r="Z45" s="54">
        <f t="shared" si="28"/>
        <v>0</v>
      </c>
      <c r="AA45" s="54">
        <f t="shared" si="29"/>
        <v>0</v>
      </c>
      <c r="AB45" s="54">
        <f t="shared" si="30"/>
        <v>0</v>
      </c>
      <c r="AC45" s="54">
        <f t="shared" si="31"/>
        <v>0</v>
      </c>
      <c r="AD45" s="54">
        <f t="shared" si="32"/>
        <v>0</v>
      </c>
      <c r="AE45" s="54">
        <f t="shared" si="33"/>
        <v>0</v>
      </c>
      <c r="AF45" s="54">
        <f t="shared" si="34"/>
        <v>0</v>
      </c>
      <c r="AG45" s="54">
        <f t="shared" si="17"/>
        <v>0</v>
      </c>
      <c r="AH45" s="54">
        <f t="shared" si="18"/>
        <v>0</v>
      </c>
    </row>
    <row r="46" spans="1:34" ht="12">
      <c r="A46" s="36"/>
      <c r="B46" s="36"/>
      <c r="C46" s="36"/>
      <c r="D46" s="36"/>
      <c r="E46" s="36"/>
      <c r="F46" s="36"/>
      <c r="G46" s="37"/>
      <c r="H46" s="36"/>
      <c r="I46" s="49">
        <f ca="1" t="shared" si="20"/>
      </c>
      <c r="J46" s="38"/>
      <c r="K46" s="41"/>
      <c r="L46" s="36"/>
      <c r="M46" s="36"/>
      <c r="N46" s="50">
        <f t="shared" si="16"/>
      </c>
      <c r="O46" s="55">
        <f>Payment!$B$5</f>
        <v>43282</v>
      </c>
      <c r="P46" s="54">
        <f>Payment!$B$4</f>
        <v>0</v>
      </c>
      <c r="Q46" s="54">
        <f t="shared" si="35"/>
        <v>0</v>
      </c>
      <c r="R46" s="54">
        <f t="shared" si="35"/>
        <v>0</v>
      </c>
      <c r="S46" s="54">
        <f t="shared" si="21"/>
        <v>0</v>
      </c>
      <c r="T46" s="54">
        <f t="shared" si="22"/>
        <v>0</v>
      </c>
      <c r="U46" s="54">
        <f t="shared" si="23"/>
        <v>0</v>
      </c>
      <c r="V46" s="54">
        <f t="shared" si="24"/>
        <v>0</v>
      </c>
      <c r="W46" s="54">
        <f t="shared" si="25"/>
        <v>0</v>
      </c>
      <c r="X46" s="54">
        <f t="shared" si="26"/>
        <v>0</v>
      </c>
      <c r="Y46" s="54">
        <f t="shared" si="27"/>
        <v>0</v>
      </c>
      <c r="Z46" s="54">
        <f t="shared" si="28"/>
        <v>0</v>
      </c>
      <c r="AA46" s="54">
        <f t="shared" si="29"/>
        <v>0</v>
      </c>
      <c r="AB46" s="54">
        <f t="shared" si="30"/>
        <v>0</v>
      </c>
      <c r="AC46" s="54">
        <f t="shared" si="31"/>
        <v>0</v>
      </c>
      <c r="AD46" s="54">
        <f t="shared" si="32"/>
        <v>0</v>
      </c>
      <c r="AE46" s="54">
        <f t="shared" si="33"/>
        <v>0</v>
      </c>
      <c r="AF46" s="54">
        <f t="shared" si="34"/>
        <v>0</v>
      </c>
      <c r="AG46" s="54">
        <f t="shared" si="17"/>
        <v>0</v>
      </c>
      <c r="AH46" s="54">
        <f t="shared" si="18"/>
        <v>0</v>
      </c>
    </row>
    <row r="47" spans="1:34" ht="12">
      <c r="A47" s="36"/>
      <c r="B47" s="36"/>
      <c r="C47" s="36"/>
      <c r="D47" s="36"/>
      <c r="E47" s="36"/>
      <c r="F47" s="36"/>
      <c r="G47" s="37"/>
      <c r="H47" s="36"/>
      <c r="I47" s="49">
        <f ca="1" t="shared" si="20"/>
      </c>
      <c r="J47" s="38"/>
      <c r="K47" s="39"/>
      <c r="L47" s="36"/>
      <c r="M47" s="36"/>
      <c r="N47" s="50">
        <f t="shared" si="16"/>
      </c>
      <c r="O47" s="55">
        <f>Payment!$B$5</f>
        <v>43282</v>
      </c>
      <c r="P47" s="54">
        <f>Payment!$B$4</f>
        <v>0</v>
      </c>
      <c r="Q47" s="54">
        <f t="shared" si="35"/>
        <v>0</v>
      </c>
      <c r="R47" s="54">
        <f t="shared" si="35"/>
        <v>0</v>
      </c>
      <c r="S47" s="54">
        <f t="shared" si="21"/>
        <v>0</v>
      </c>
      <c r="T47" s="54">
        <f t="shared" si="22"/>
        <v>0</v>
      </c>
      <c r="U47" s="54">
        <f t="shared" si="23"/>
        <v>0</v>
      </c>
      <c r="V47" s="54">
        <f t="shared" si="24"/>
        <v>0</v>
      </c>
      <c r="W47" s="54">
        <f t="shared" si="25"/>
        <v>0</v>
      </c>
      <c r="X47" s="54">
        <f t="shared" si="26"/>
        <v>0</v>
      </c>
      <c r="Y47" s="54">
        <f t="shared" si="27"/>
        <v>0</v>
      </c>
      <c r="Z47" s="54">
        <f t="shared" si="28"/>
        <v>0</v>
      </c>
      <c r="AA47" s="54">
        <f t="shared" si="29"/>
        <v>0</v>
      </c>
      <c r="AB47" s="54">
        <f t="shared" si="30"/>
        <v>0</v>
      </c>
      <c r="AC47" s="54">
        <f t="shared" si="31"/>
        <v>0</v>
      </c>
      <c r="AD47" s="54">
        <f t="shared" si="32"/>
        <v>0</v>
      </c>
      <c r="AE47" s="54">
        <f t="shared" si="33"/>
        <v>0</v>
      </c>
      <c r="AF47" s="54">
        <f t="shared" si="34"/>
        <v>0</v>
      </c>
      <c r="AG47" s="54">
        <f t="shared" si="17"/>
        <v>0</v>
      </c>
      <c r="AH47" s="54">
        <f t="shared" si="18"/>
        <v>0</v>
      </c>
    </row>
    <row r="48" spans="1:34" ht="12">
      <c r="A48" s="36"/>
      <c r="B48" s="36"/>
      <c r="C48" s="36"/>
      <c r="D48" s="36"/>
      <c r="E48" s="36"/>
      <c r="F48" s="36"/>
      <c r="G48" s="37"/>
      <c r="H48" s="36"/>
      <c r="I48" s="49">
        <f ca="1" t="shared" si="20"/>
      </c>
      <c r="J48" s="38"/>
      <c r="K48" s="41"/>
      <c r="L48" s="36"/>
      <c r="M48" s="36"/>
      <c r="N48" s="50">
        <f t="shared" si="16"/>
      </c>
      <c r="O48" s="55">
        <f>Payment!$B$5</f>
        <v>43282</v>
      </c>
      <c r="P48" s="54">
        <f>Payment!$B$4</f>
        <v>0</v>
      </c>
      <c r="Q48" s="54">
        <f t="shared" si="35"/>
        <v>0</v>
      </c>
      <c r="R48" s="54">
        <f t="shared" si="35"/>
        <v>0</v>
      </c>
      <c r="S48" s="54">
        <f t="shared" si="21"/>
        <v>0</v>
      </c>
      <c r="T48" s="54">
        <f t="shared" si="22"/>
        <v>0</v>
      </c>
      <c r="U48" s="54">
        <f t="shared" si="23"/>
        <v>0</v>
      </c>
      <c r="V48" s="54">
        <f t="shared" si="24"/>
        <v>0</v>
      </c>
      <c r="W48" s="54">
        <f t="shared" si="25"/>
        <v>0</v>
      </c>
      <c r="X48" s="54">
        <f t="shared" si="26"/>
        <v>0</v>
      </c>
      <c r="Y48" s="54">
        <f t="shared" si="27"/>
        <v>0</v>
      </c>
      <c r="Z48" s="54">
        <f t="shared" si="28"/>
        <v>0</v>
      </c>
      <c r="AA48" s="54">
        <f t="shared" si="29"/>
        <v>0</v>
      </c>
      <c r="AB48" s="54">
        <f t="shared" si="30"/>
        <v>0</v>
      </c>
      <c r="AC48" s="54">
        <f t="shared" si="31"/>
        <v>0</v>
      </c>
      <c r="AD48" s="54">
        <f t="shared" si="32"/>
        <v>0</v>
      </c>
      <c r="AE48" s="54">
        <f t="shared" si="33"/>
        <v>0</v>
      </c>
      <c r="AF48" s="54">
        <f t="shared" si="34"/>
        <v>0</v>
      </c>
      <c r="AG48" s="54">
        <f t="shared" si="17"/>
        <v>0</v>
      </c>
      <c r="AH48" s="54">
        <f t="shared" si="18"/>
        <v>0</v>
      </c>
    </row>
    <row r="49" spans="1:34" ht="12">
      <c r="A49" s="36"/>
      <c r="B49" s="36"/>
      <c r="C49" s="36"/>
      <c r="D49" s="36"/>
      <c r="E49" s="36"/>
      <c r="F49" s="36"/>
      <c r="G49" s="37"/>
      <c r="H49" s="36"/>
      <c r="I49" s="49">
        <f ca="1" t="shared" si="20"/>
      </c>
      <c r="J49" s="38"/>
      <c r="K49" s="41"/>
      <c r="L49" s="36"/>
      <c r="M49" s="36"/>
      <c r="N49" s="50">
        <f t="shared" si="16"/>
      </c>
      <c r="O49" s="55">
        <f>Payment!$B$5</f>
        <v>43282</v>
      </c>
      <c r="P49" s="54">
        <f>Payment!$B$4</f>
        <v>0</v>
      </c>
      <c r="Q49" s="54">
        <f t="shared" si="35"/>
        <v>0</v>
      </c>
      <c r="R49" s="54">
        <f t="shared" si="35"/>
        <v>0</v>
      </c>
      <c r="S49" s="54">
        <f t="shared" si="21"/>
        <v>0</v>
      </c>
      <c r="T49" s="54">
        <f t="shared" si="22"/>
        <v>0</v>
      </c>
      <c r="U49" s="54">
        <f t="shared" si="23"/>
        <v>0</v>
      </c>
      <c r="V49" s="54">
        <f t="shared" si="24"/>
        <v>0</v>
      </c>
      <c r="W49" s="54">
        <f t="shared" si="25"/>
        <v>0</v>
      </c>
      <c r="X49" s="54">
        <f t="shared" si="26"/>
        <v>0</v>
      </c>
      <c r="Y49" s="54">
        <f t="shared" si="27"/>
        <v>0</v>
      </c>
      <c r="Z49" s="54">
        <f t="shared" si="28"/>
        <v>0</v>
      </c>
      <c r="AA49" s="54">
        <f t="shared" si="29"/>
        <v>0</v>
      </c>
      <c r="AB49" s="54">
        <f t="shared" si="30"/>
        <v>0</v>
      </c>
      <c r="AC49" s="54">
        <f t="shared" si="31"/>
        <v>0</v>
      </c>
      <c r="AD49" s="54">
        <f t="shared" si="32"/>
        <v>0</v>
      </c>
      <c r="AE49" s="54">
        <f t="shared" si="33"/>
        <v>0</v>
      </c>
      <c r="AF49" s="54">
        <f t="shared" si="34"/>
        <v>0</v>
      </c>
      <c r="AG49" s="54">
        <f t="shared" si="17"/>
        <v>0</v>
      </c>
      <c r="AH49" s="54">
        <f t="shared" si="18"/>
        <v>0</v>
      </c>
    </row>
    <row r="50" spans="1:34" ht="12">
      <c r="A50" s="36"/>
      <c r="B50" s="36"/>
      <c r="C50" s="36"/>
      <c r="D50" s="36"/>
      <c r="E50" s="36"/>
      <c r="F50" s="36"/>
      <c r="G50" s="37"/>
      <c r="H50" s="36"/>
      <c r="I50" s="49">
        <f ca="1" t="shared" si="20"/>
      </c>
      <c r="J50" s="38"/>
      <c r="K50" s="41"/>
      <c r="L50" s="36"/>
      <c r="M50" s="36"/>
      <c r="N50" s="50">
        <f t="shared" si="16"/>
      </c>
      <c r="O50" s="55">
        <f>Payment!$B$5</f>
        <v>43282</v>
      </c>
      <c r="P50" s="54">
        <f>Payment!$B$4</f>
        <v>0</v>
      </c>
      <c r="Q50" s="54">
        <f t="shared" si="35"/>
        <v>0</v>
      </c>
      <c r="R50" s="54">
        <f t="shared" si="35"/>
        <v>0</v>
      </c>
      <c r="S50" s="54">
        <f t="shared" si="21"/>
        <v>0</v>
      </c>
      <c r="T50" s="54">
        <f t="shared" si="22"/>
        <v>0</v>
      </c>
      <c r="U50" s="54">
        <f t="shared" si="23"/>
        <v>0</v>
      </c>
      <c r="V50" s="54">
        <f t="shared" si="24"/>
        <v>0</v>
      </c>
      <c r="W50" s="54">
        <f t="shared" si="25"/>
        <v>0</v>
      </c>
      <c r="X50" s="54">
        <f t="shared" si="26"/>
        <v>0</v>
      </c>
      <c r="Y50" s="54">
        <f t="shared" si="27"/>
        <v>0</v>
      </c>
      <c r="Z50" s="54">
        <f t="shared" si="28"/>
        <v>0</v>
      </c>
      <c r="AA50" s="54">
        <f t="shared" si="29"/>
        <v>0</v>
      </c>
      <c r="AB50" s="54">
        <f t="shared" si="30"/>
        <v>0</v>
      </c>
      <c r="AC50" s="54">
        <f t="shared" si="31"/>
        <v>0</v>
      </c>
      <c r="AD50" s="54">
        <f t="shared" si="32"/>
        <v>0</v>
      </c>
      <c r="AE50" s="54">
        <f t="shared" si="33"/>
        <v>0</v>
      </c>
      <c r="AF50" s="54">
        <f t="shared" si="34"/>
        <v>0</v>
      </c>
      <c r="AG50" s="54">
        <f t="shared" si="17"/>
        <v>0</v>
      </c>
      <c r="AH50" s="54">
        <f t="shared" si="18"/>
        <v>0</v>
      </c>
    </row>
    <row r="51" spans="1:34" ht="12">
      <c r="A51" s="36"/>
      <c r="B51" s="36"/>
      <c r="C51" s="36"/>
      <c r="D51" s="36"/>
      <c r="E51" s="36"/>
      <c r="F51" s="36"/>
      <c r="G51" s="37"/>
      <c r="H51" s="36"/>
      <c r="I51" s="49">
        <f ca="1" t="shared" si="20"/>
      </c>
      <c r="J51" s="38"/>
      <c r="K51" s="41"/>
      <c r="L51" s="36"/>
      <c r="M51" s="36"/>
      <c r="N51" s="50">
        <f t="shared" si="16"/>
      </c>
      <c r="O51" s="55">
        <f>Payment!$B$5</f>
        <v>43282</v>
      </c>
      <c r="P51" s="54">
        <f>Payment!$B$4</f>
        <v>0</v>
      </c>
      <c r="Q51" s="54">
        <f t="shared" si="35"/>
        <v>0</v>
      </c>
      <c r="R51" s="54">
        <f t="shared" si="35"/>
        <v>0</v>
      </c>
      <c r="S51" s="54">
        <f t="shared" si="21"/>
        <v>0</v>
      </c>
      <c r="T51" s="54">
        <f t="shared" si="22"/>
        <v>0</v>
      </c>
      <c r="U51" s="54">
        <f t="shared" si="23"/>
        <v>0</v>
      </c>
      <c r="V51" s="54">
        <f t="shared" si="24"/>
        <v>0</v>
      </c>
      <c r="W51" s="54">
        <f t="shared" si="25"/>
        <v>0</v>
      </c>
      <c r="X51" s="54">
        <f t="shared" si="26"/>
        <v>0</v>
      </c>
      <c r="Y51" s="54">
        <f t="shared" si="27"/>
        <v>0</v>
      </c>
      <c r="Z51" s="54">
        <f t="shared" si="28"/>
        <v>0</v>
      </c>
      <c r="AA51" s="54">
        <f t="shared" si="29"/>
        <v>0</v>
      </c>
      <c r="AB51" s="54">
        <f t="shared" si="30"/>
        <v>0</v>
      </c>
      <c r="AC51" s="54">
        <f t="shared" si="31"/>
        <v>0</v>
      </c>
      <c r="AD51" s="54">
        <f t="shared" si="32"/>
        <v>0</v>
      </c>
      <c r="AE51" s="54">
        <f t="shared" si="33"/>
        <v>0</v>
      </c>
      <c r="AF51" s="54">
        <f t="shared" si="34"/>
        <v>0</v>
      </c>
      <c r="AG51" s="54">
        <f t="shared" si="17"/>
        <v>0</v>
      </c>
      <c r="AH51" s="54">
        <f t="shared" si="18"/>
        <v>0</v>
      </c>
    </row>
    <row r="52" spans="1:34" ht="12">
      <c r="A52" s="36"/>
      <c r="B52" s="36"/>
      <c r="C52" s="36"/>
      <c r="D52" s="36"/>
      <c r="E52" s="36"/>
      <c r="F52" s="36"/>
      <c r="G52" s="37"/>
      <c r="H52" s="36"/>
      <c r="I52" s="49">
        <f ca="1" t="shared" si="20"/>
      </c>
      <c r="J52" s="38"/>
      <c r="K52" s="41"/>
      <c r="L52" s="36"/>
      <c r="M52" s="36"/>
      <c r="N52" s="50">
        <f t="shared" si="16"/>
      </c>
      <c r="O52" s="55">
        <f>Payment!$B$5</f>
        <v>43282</v>
      </c>
      <c r="P52" s="54">
        <f>Payment!$B$4</f>
        <v>0</v>
      </c>
      <c r="Q52" s="54">
        <f t="shared" si="35"/>
        <v>0</v>
      </c>
      <c r="R52" s="54">
        <f t="shared" si="35"/>
        <v>0</v>
      </c>
      <c r="S52" s="54">
        <f t="shared" si="21"/>
        <v>0</v>
      </c>
      <c r="T52" s="54">
        <f t="shared" si="22"/>
        <v>0</v>
      </c>
      <c r="U52" s="54">
        <f t="shared" si="23"/>
        <v>0</v>
      </c>
      <c r="V52" s="54">
        <f t="shared" si="24"/>
        <v>0</v>
      </c>
      <c r="W52" s="54">
        <f t="shared" si="25"/>
        <v>0</v>
      </c>
      <c r="X52" s="54">
        <f t="shared" si="26"/>
        <v>0</v>
      </c>
      <c r="Y52" s="54">
        <f t="shared" si="27"/>
        <v>0</v>
      </c>
      <c r="Z52" s="54">
        <f t="shared" si="28"/>
        <v>0</v>
      </c>
      <c r="AA52" s="54">
        <f t="shared" si="29"/>
        <v>0</v>
      </c>
      <c r="AB52" s="54">
        <f t="shared" si="30"/>
        <v>0</v>
      </c>
      <c r="AC52" s="54">
        <f t="shared" si="31"/>
        <v>0</v>
      </c>
      <c r="AD52" s="54">
        <f t="shared" si="32"/>
        <v>0</v>
      </c>
      <c r="AE52" s="54">
        <f t="shared" si="33"/>
        <v>0</v>
      </c>
      <c r="AF52" s="54">
        <f t="shared" si="34"/>
        <v>0</v>
      </c>
      <c r="AG52" s="54">
        <f t="shared" si="17"/>
        <v>0</v>
      </c>
      <c r="AH52" s="54">
        <f t="shared" si="18"/>
        <v>0</v>
      </c>
    </row>
    <row r="53" spans="1:34" ht="12">
      <c r="A53" s="36"/>
      <c r="B53" s="36"/>
      <c r="C53" s="36"/>
      <c r="D53" s="36"/>
      <c r="E53" s="36"/>
      <c r="F53" s="36"/>
      <c r="G53" s="37"/>
      <c r="H53" s="36"/>
      <c r="I53" s="49">
        <f ca="1" t="shared" si="20"/>
      </c>
      <c r="J53" s="38"/>
      <c r="K53" s="41"/>
      <c r="L53" s="36"/>
      <c r="M53" s="36"/>
      <c r="N53" s="50">
        <f t="shared" si="16"/>
      </c>
      <c r="O53" s="55">
        <f>Payment!$B$5</f>
        <v>43282</v>
      </c>
      <c r="P53" s="54">
        <f>Payment!$B$4</f>
        <v>0</v>
      </c>
      <c r="Q53" s="54">
        <f t="shared" si="35"/>
        <v>0</v>
      </c>
      <c r="R53" s="54">
        <f t="shared" si="35"/>
        <v>0</v>
      </c>
      <c r="S53" s="54">
        <f t="shared" si="21"/>
        <v>0</v>
      </c>
      <c r="T53" s="54">
        <f t="shared" si="22"/>
        <v>0</v>
      </c>
      <c r="U53" s="54">
        <f t="shared" si="23"/>
        <v>0</v>
      </c>
      <c r="V53" s="54">
        <f t="shared" si="24"/>
        <v>0</v>
      </c>
      <c r="W53" s="54">
        <f t="shared" si="25"/>
        <v>0</v>
      </c>
      <c r="X53" s="54">
        <f t="shared" si="26"/>
        <v>0</v>
      </c>
      <c r="Y53" s="54">
        <f t="shared" si="27"/>
        <v>0</v>
      </c>
      <c r="Z53" s="54">
        <f t="shared" si="28"/>
        <v>0</v>
      </c>
      <c r="AA53" s="54">
        <f t="shared" si="29"/>
        <v>0</v>
      </c>
      <c r="AB53" s="54">
        <f t="shared" si="30"/>
        <v>0</v>
      </c>
      <c r="AC53" s="54">
        <f t="shared" si="31"/>
        <v>0</v>
      </c>
      <c r="AD53" s="54">
        <f t="shared" si="32"/>
        <v>0</v>
      </c>
      <c r="AE53" s="54">
        <f t="shared" si="33"/>
        <v>0</v>
      </c>
      <c r="AF53" s="54">
        <f t="shared" si="34"/>
        <v>0</v>
      </c>
      <c r="AG53" s="54">
        <f t="shared" si="17"/>
        <v>0</v>
      </c>
      <c r="AH53" s="54">
        <f t="shared" si="18"/>
        <v>0</v>
      </c>
    </row>
    <row r="54" spans="1:34" ht="12">
      <c r="A54" s="36"/>
      <c r="B54" s="36"/>
      <c r="C54" s="36"/>
      <c r="D54" s="36"/>
      <c r="E54" s="36"/>
      <c r="F54" s="36"/>
      <c r="G54" s="37"/>
      <c r="H54" s="36"/>
      <c r="I54" s="49">
        <f ca="1" t="shared" si="20"/>
      </c>
      <c r="J54" s="38"/>
      <c r="K54" s="41"/>
      <c r="L54" s="36"/>
      <c r="M54" s="36"/>
      <c r="N54" s="50">
        <f t="shared" si="16"/>
      </c>
      <c r="O54" s="55">
        <f>Payment!$B$5</f>
        <v>43282</v>
      </c>
      <c r="P54" s="54">
        <f>Payment!$B$4</f>
        <v>0</v>
      </c>
      <c r="Q54" s="54">
        <f t="shared" si="35"/>
        <v>0</v>
      </c>
      <c r="R54" s="54">
        <f t="shared" si="35"/>
        <v>0</v>
      </c>
      <c r="S54" s="54">
        <f t="shared" si="21"/>
        <v>0</v>
      </c>
      <c r="T54" s="54">
        <f t="shared" si="22"/>
        <v>0</v>
      </c>
      <c r="U54" s="54">
        <f t="shared" si="23"/>
        <v>0</v>
      </c>
      <c r="V54" s="54">
        <f t="shared" si="24"/>
        <v>0</v>
      </c>
      <c r="W54" s="54">
        <f t="shared" si="25"/>
        <v>0</v>
      </c>
      <c r="X54" s="54">
        <f t="shared" si="26"/>
        <v>0</v>
      </c>
      <c r="Y54" s="54">
        <f t="shared" si="27"/>
        <v>0</v>
      </c>
      <c r="Z54" s="54">
        <f t="shared" si="28"/>
        <v>0</v>
      </c>
      <c r="AA54" s="54">
        <f t="shared" si="29"/>
        <v>0</v>
      </c>
      <c r="AB54" s="54">
        <f t="shared" si="30"/>
        <v>0</v>
      </c>
      <c r="AC54" s="54">
        <f t="shared" si="31"/>
        <v>0</v>
      </c>
      <c r="AD54" s="54">
        <f t="shared" si="32"/>
        <v>0</v>
      </c>
      <c r="AE54" s="54">
        <f t="shared" si="33"/>
        <v>0</v>
      </c>
      <c r="AF54" s="54">
        <f t="shared" si="34"/>
        <v>0</v>
      </c>
      <c r="AG54" s="54">
        <f t="shared" si="17"/>
        <v>0</v>
      </c>
      <c r="AH54" s="54">
        <f t="shared" si="18"/>
        <v>0</v>
      </c>
    </row>
    <row r="55" spans="1:34" ht="12">
      <c r="A55" s="36"/>
      <c r="B55" s="36"/>
      <c r="C55" s="36"/>
      <c r="D55" s="36"/>
      <c r="E55" s="36"/>
      <c r="F55" s="36"/>
      <c r="G55" s="37"/>
      <c r="H55" s="36"/>
      <c r="I55" s="49">
        <f ca="1" t="shared" si="20"/>
      </c>
      <c r="J55" s="38"/>
      <c r="K55" s="41"/>
      <c r="L55" s="36"/>
      <c r="M55" s="36"/>
      <c r="N55" s="50">
        <f t="shared" si="16"/>
      </c>
      <c r="O55" s="55">
        <f>Payment!$B$5</f>
        <v>43282</v>
      </c>
      <c r="P55" s="54">
        <f>Payment!$B$4</f>
        <v>0</v>
      </c>
      <c r="Q55" s="54">
        <f t="shared" si="35"/>
        <v>0</v>
      </c>
      <c r="R55" s="54">
        <f t="shared" si="35"/>
        <v>0</v>
      </c>
      <c r="S55" s="54">
        <f t="shared" si="21"/>
        <v>0</v>
      </c>
      <c r="T55" s="54">
        <f t="shared" si="22"/>
        <v>0</v>
      </c>
      <c r="U55" s="54">
        <f t="shared" si="23"/>
        <v>0</v>
      </c>
      <c r="V55" s="54">
        <f t="shared" si="24"/>
        <v>0</v>
      </c>
      <c r="W55" s="54">
        <f t="shared" si="25"/>
        <v>0</v>
      </c>
      <c r="X55" s="54">
        <f t="shared" si="26"/>
        <v>0</v>
      </c>
      <c r="Y55" s="54">
        <f t="shared" si="27"/>
        <v>0</v>
      </c>
      <c r="Z55" s="54">
        <f t="shared" si="28"/>
        <v>0</v>
      </c>
      <c r="AA55" s="54">
        <f t="shared" si="29"/>
        <v>0</v>
      </c>
      <c r="AB55" s="54">
        <f t="shared" si="30"/>
        <v>0</v>
      </c>
      <c r="AC55" s="54">
        <f t="shared" si="31"/>
        <v>0</v>
      </c>
      <c r="AD55" s="54">
        <f t="shared" si="32"/>
        <v>0</v>
      </c>
      <c r="AE55" s="54">
        <f t="shared" si="33"/>
        <v>0</v>
      </c>
      <c r="AF55" s="54">
        <f t="shared" si="34"/>
        <v>0</v>
      </c>
      <c r="AG55" s="54">
        <f t="shared" si="17"/>
        <v>0</v>
      </c>
      <c r="AH55" s="54">
        <f t="shared" si="18"/>
        <v>0</v>
      </c>
    </row>
    <row r="56" spans="1:34" ht="12">
      <c r="A56" s="36"/>
      <c r="B56" s="36"/>
      <c r="C56" s="36"/>
      <c r="D56" s="36"/>
      <c r="E56" s="36"/>
      <c r="F56" s="36"/>
      <c r="G56" s="37"/>
      <c r="H56" s="36"/>
      <c r="I56" s="49">
        <f ca="1" t="shared" si="20"/>
      </c>
      <c r="J56" s="38"/>
      <c r="K56" s="41"/>
      <c r="L56" s="36"/>
      <c r="M56" s="36"/>
      <c r="N56" s="50">
        <f t="shared" si="16"/>
      </c>
      <c r="O56" s="55">
        <f>Payment!$B$5</f>
        <v>43282</v>
      </c>
      <c r="P56" s="54">
        <f>Payment!$B$4</f>
        <v>0</v>
      </c>
      <c r="Q56" s="54">
        <f t="shared" si="35"/>
        <v>0</v>
      </c>
      <c r="R56" s="54">
        <f t="shared" si="35"/>
        <v>0</v>
      </c>
      <c r="S56" s="54">
        <f t="shared" si="21"/>
        <v>0</v>
      </c>
      <c r="T56" s="54">
        <f t="shared" si="22"/>
        <v>0</v>
      </c>
      <c r="U56" s="54">
        <f t="shared" si="23"/>
        <v>0</v>
      </c>
      <c r="V56" s="54">
        <f t="shared" si="24"/>
        <v>0</v>
      </c>
      <c r="W56" s="54">
        <f t="shared" si="25"/>
        <v>0</v>
      </c>
      <c r="X56" s="54">
        <f t="shared" si="26"/>
        <v>0</v>
      </c>
      <c r="Y56" s="54">
        <f t="shared" si="27"/>
        <v>0</v>
      </c>
      <c r="Z56" s="54">
        <f t="shared" si="28"/>
        <v>0</v>
      </c>
      <c r="AA56" s="54">
        <f t="shared" si="29"/>
        <v>0</v>
      </c>
      <c r="AB56" s="54">
        <f t="shared" si="30"/>
        <v>0</v>
      </c>
      <c r="AC56" s="54">
        <f t="shared" si="31"/>
        <v>0</v>
      </c>
      <c r="AD56" s="54">
        <f t="shared" si="32"/>
        <v>0</v>
      </c>
      <c r="AE56" s="54">
        <f t="shared" si="33"/>
        <v>0</v>
      </c>
      <c r="AF56" s="54">
        <f t="shared" si="34"/>
        <v>0</v>
      </c>
      <c r="AG56" s="54">
        <f t="shared" si="17"/>
        <v>0</v>
      </c>
      <c r="AH56" s="54">
        <f t="shared" si="18"/>
        <v>0</v>
      </c>
    </row>
    <row r="57" spans="1:34" ht="12">
      <c r="A57" s="36"/>
      <c r="B57" s="36"/>
      <c r="C57" s="36"/>
      <c r="D57" s="36"/>
      <c r="E57" s="36"/>
      <c r="F57" s="36"/>
      <c r="G57" s="37"/>
      <c r="H57" s="36"/>
      <c r="I57" s="49">
        <f ca="1" t="shared" si="20"/>
      </c>
      <c r="J57" s="38"/>
      <c r="K57" s="41"/>
      <c r="L57" s="36"/>
      <c r="M57" s="36"/>
      <c r="N57" s="50">
        <f t="shared" si="16"/>
      </c>
      <c r="O57" s="55">
        <f>Payment!$B$5</f>
        <v>43282</v>
      </c>
      <c r="P57" s="54">
        <f>Payment!$B$4</f>
        <v>0</v>
      </c>
      <c r="Q57" s="54">
        <f t="shared" si="35"/>
        <v>0</v>
      </c>
      <c r="R57" s="54">
        <f t="shared" si="35"/>
        <v>0</v>
      </c>
      <c r="S57" s="54">
        <f t="shared" si="21"/>
        <v>0</v>
      </c>
      <c r="T57" s="54">
        <f t="shared" si="22"/>
        <v>0</v>
      </c>
      <c r="U57" s="54">
        <f t="shared" si="23"/>
        <v>0</v>
      </c>
      <c r="V57" s="54">
        <f t="shared" si="24"/>
        <v>0</v>
      </c>
      <c r="W57" s="54">
        <f t="shared" si="25"/>
        <v>0</v>
      </c>
      <c r="X57" s="54">
        <f t="shared" si="26"/>
        <v>0</v>
      </c>
      <c r="Y57" s="54">
        <f t="shared" si="27"/>
        <v>0</v>
      </c>
      <c r="Z57" s="54">
        <f t="shared" si="28"/>
        <v>0</v>
      </c>
      <c r="AA57" s="54">
        <f t="shared" si="29"/>
        <v>0</v>
      </c>
      <c r="AB57" s="54">
        <f t="shared" si="30"/>
        <v>0</v>
      </c>
      <c r="AC57" s="54">
        <f t="shared" si="31"/>
        <v>0</v>
      </c>
      <c r="AD57" s="54">
        <f t="shared" si="32"/>
        <v>0</v>
      </c>
      <c r="AE57" s="54">
        <f t="shared" si="33"/>
        <v>0</v>
      </c>
      <c r="AF57" s="54">
        <f t="shared" si="34"/>
        <v>0</v>
      </c>
      <c r="AG57" s="54">
        <f t="shared" si="17"/>
        <v>0</v>
      </c>
      <c r="AH57" s="54">
        <f t="shared" si="18"/>
        <v>0</v>
      </c>
    </row>
    <row r="58" spans="1:34" ht="12">
      <c r="A58" s="36"/>
      <c r="B58" s="36"/>
      <c r="C58" s="36"/>
      <c r="D58" s="36"/>
      <c r="E58" s="36"/>
      <c r="F58" s="36"/>
      <c r="G58" s="37"/>
      <c r="H58" s="36"/>
      <c r="I58" s="49">
        <f ca="1" t="shared" si="20"/>
      </c>
      <c r="J58" s="38"/>
      <c r="K58" s="41"/>
      <c r="L58" s="36"/>
      <c r="M58" s="36"/>
      <c r="N58" s="50">
        <f t="shared" si="16"/>
      </c>
      <c r="O58" s="55">
        <f>Payment!$B$5</f>
        <v>43282</v>
      </c>
      <c r="P58" s="54">
        <f>Payment!$B$4</f>
        <v>0</v>
      </c>
      <c r="Q58" s="54">
        <f t="shared" si="35"/>
        <v>0</v>
      </c>
      <c r="R58" s="54">
        <f t="shared" si="35"/>
        <v>0</v>
      </c>
      <c r="S58" s="54">
        <f t="shared" si="21"/>
        <v>0</v>
      </c>
      <c r="T58" s="54">
        <f t="shared" si="22"/>
        <v>0</v>
      </c>
      <c r="U58" s="54">
        <f t="shared" si="23"/>
        <v>0</v>
      </c>
      <c r="V58" s="54">
        <f t="shared" si="24"/>
        <v>0</v>
      </c>
      <c r="W58" s="54">
        <f t="shared" si="25"/>
        <v>0</v>
      </c>
      <c r="X58" s="54">
        <f t="shared" si="26"/>
        <v>0</v>
      </c>
      <c r="Y58" s="54">
        <f t="shared" si="27"/>
        <v>0</v>
      </c>
      <c r="Z58" s="54">
        <f t="shared" si="28"/>
        <v>0</v>
      </c>
      <c r="AA58" s="54">
        <f t="shared" si="29"/>
        <v>0</v>
      </c>
      <c r="AB58" s="54">
        <f t="shared" si="30"/>
        <v>0</v>
      </c>
      <c r="AC58" s="54">
        <f t="shared" si="31"/>
        <v>0</v>
      </c>
      <c r="AD58" s="54">
        <f t="shared" si="32"/>
        <v>0</v>
      </c>
      <c r="AE58" s="54">
        <f t="shared" si="33"/>
        <v>0</v>
      </c>
      <c r="AF58" s="54">
        <f t="shared" si="34"/>
        <v>0</v>
      </c>
      <c r="AG58" s="54">
        <f t="shared" si="17"/>
        <v>0</v>
      </c>
      <c r="AH58" s="54">
        <f t="shared" si="18"/>
        <v>0</v>
      </c>
    </row>
    <row r="59" spans="1:34" ht="12">
      <c r="A59" s="36"/>
      <c r="B59" s="36"/>
      <c r="C59" s="36"/>
      <c r="D59" s="36"/>
      <c r="E59" s="36"/>
      <c r="F59" s="36"/>
      <c r="G59" s="37"/>
      <c r="H59" s="36"/>
      <c r="I59" s="49">
        <f ca="1" t="shared" si="20"/>
      </c>
      <c r="J59" s="38"/>
      <c r="K59" s="41"/>
      <c r="L59" s="36"/>
      <c r="M59" s="36"/>
      <c r="N59" s="50">
        <f t="shared" si="16"/>
      </c>
      <c r="O59" s="55">
        <f>Payment!$B$5</f>
        <v>43282</v>
      </c>
      <c r="P59" s="54">
        <f>Payment!$B$4</f>
        <v>0</v>
      </c>
      <c r="Q59" s="54">
        <f t="shared" si="35"/>
        <v>0</v>
      </c>
      <c r="R59" s="54">
        <f t="shared" si="35"/>
        <v>0</v>
      </c>
      <c r="S59" s="54">
        <f t="shared" si="21"/>
        <v>0</v>
      </c>
      <c r="T59" s="54">
        <f t="shared" si="22"/>
        <v>0</v>
      </c>
      <c r="U59" s="54">
        <f t="shared" si="23"/>
        <v>0</v>
      </c>
      <c r="V59" s="54">
        <f t="shared" si="24"/>
        <v>0</v>
      </c>
      <c r="W59" s="54">
        <f t="shared" si="25"/>
        <v>0</v>
      </c>
      <c r="X59" s="54">
        <f t="shared" si="26"/>
        <v>0</v>
      </c>
      <c r="Y59" s="54">
        <f t="shared" si="27"/>
        <v>0</v>
      </c>
      <c r="Z59" s="54">
        <f t="shared" si="28"/>
        <v>0</v>
      </c>
      <c r="AA59" s="54">
        <f t="shared" si="29"/>
        <v>0</v>
      </c>
      <c r="AB59" s="54">
        <f t="shared" si="30"/>
        <v>0</v>
      </c>
      <c r="AC59" s="54">
        <f t="shared" si="31"/>
        <v>0</v>
      </c>
      <c r="AD59" s="54">
        <f t="shared" si="32"/>
        <v>0</v>
      </c>
      <c r="AE59" s="54">
        <f t="shared" si="33"/>
        <v>0</v>
      </c>
      <c r="AF59" s="54">
        <f t="shared" si="34"/>
        <v>0</v>
      </c>
      <c r="AG59" s="54">
        <f t="shared" si="17"/>
        <v>0</v>
      </c>
      <c r="AH59" s="54">
        <f t="shared" si="18"/>
        <v>0</v>
      </c>
    </row>
    <row r="60" spans="1:34" ht="12">
      <c r="A60" s="36"/>
      <c r="B60" s="36"/>
      <c r="C60" s="36"/>
      <c r="D60" s="36"/>
      <c r="E60" s="36"/>
      <c r="F60" s="36"/>
      <c r="G60" s="37"/>
      <c r="H60" s="36"/>
      <c r="I60" s="49">
        <f ca="1" t="shared" si="20"/>
      </c>
      <c r="J60" s="38"/>
      <c r="K60" s="41"/>
      <c r="L60" s="36"/>
      <c r="M60" s="36"/>
      <c r="N60" s="50">
        <f t="shared" si="16"/>
      </c>
      <c r="O60" s="55">
        <f>Payment!$B$5</f>
        <v>43282</v>
      </c>
      <c r="P60" s="54">
        <f>Payment!$B$4</f>
        <v>0</v>
      </c>
      <c r="Q60" s="54">
        <f t="shared" si="35"/>
        <v>0</v>
      </c>
      <c r="R60" s="54">
        <f t="shared" si="35"/>
        <v>0</v>
      </c>
      <c r="S60" s="54">
        <f t="shared" si="21"/>
        <v>0</v>
      </c>
      <c r="T60" s="54">
        <f t="shared" si="22"/>
        <v>0</v>
      </c>
      <c r="U60" s="54">
        <f t="shared" si="23"/>
        <v>0</v>
      </c>
      <c r="V60" s="54">
        <f t="shared" si="24"/>
        <v>0</v>
      </c>
      <c r="W60" s="54">
        <f t="shared" si="25"/>
        <v>0</v>
      </c>
      <c r="X60" s="54">
        <f t="shared" si="26"/>
        <v>0</v>
      </c>
      <c r="Y60" s="54">
        <f t="shared" si="27"/>
        <v>0</v>
      </c>
      <c r="Z60" s="54">
        <f t="shared" si="28"/>
        <v>0</v>
      </c>
      <c r="AA60" s="54">
        <f t="shared" si="29"/>
        <v>0</v>
      </c>
      <c r="AB60" s="54">
        <f t="shared" si="30"/>
        <v>0</v>
      </c>
      <c r="AC60" s="54">
        <f t="shared" si="31"/>
        <v>0</v>
      </c>
      <c r="AD60" s="54">
        <f t="shared" si="32"/>
        <v>0</v>
      </c>
      <c r="AE60" s="54">
        <f t="shared" si="33"/>
        <v>0</v>
      </c>
      <c r="AF60" s="54">
        <f t="shared" si="34"/>
        <v>0</v>
      </c>
      <c r="AG60" s="54">
        <f t="shared" si="17"/>
        <v>0</v>
      </c>
      <c r="AH60" s="54">
        <f t="shared" si="18"/>
        <v>0</v>
      </c>
    </row>
    <row r="61" spans="1:34" ht="12">
      <c r="A61" s="36"/>
      <c r="B61" s="36"/>
      <c r="C61" s="36"/>
      <c r="D61" s="36"/>
      <c r="E61" s="36"/>
      <c r="F61" s="36"/>
      <c r="G61" s="37"/>
      <c r="H61" s="36"/>
      <c r="I61" s="49">
        <f ca="1" t="shared" si="20"/>
      </c>
      <c r="J61" s="38"/>
      <c r="K61" s="41"/>
      <c r="L61" s="36"/>
      <c r="M61" s="36"/>
      <c r="N61" s="50">
        <f t="shared" si="16"/>
      </c>
      <c r="O61" s="55">
        <f>Payment!$B$5</f>
        <v>43282</v>
      </c>
      <c r="P61" s="54">
        <f>Payment!$B$4</f>
        <v>0</v>
      </c>
      <c r="Q61" s="54">
        <f t="shared" si="35"/>
        <v>0</v>
      </c>
      <c r="R61" s="54">
        <f t="shared" si="35"/>
        <v>0</v>
      </c>
      <c r="S61" s="54">
        <f t="shared" si="21"/>
        <v>0</v>
      </c>
      <c r="T61" s="54">
        <f t="shared" si="22"/>
        <v>0</v>
      </c>
      <c r="U61" s="54">
        <f t="shared" si="23"/>
        <v>0</v>
      </c>
      <c r="V61" s="54">
        <f t="shared" si="24"/>
        <v>0</v>
      </c>
      <c r="W61" s="54">
        <f t="shared" si="25"/>
        <v>0</v>
      </c>
      <c r="X61" s="54">
        <f t="shared" si="26"/>
        <v>0</v>
      </c>
      <c r="Y61" s="54">
        <f t="shared" si="27"/>
        <v>0</v>
      </c>
      <c r="Z61" s="54">
        <f t="shared" si="28"/>
        <v>0</v>
      </c>
      <c r="AA61" s="54">
        <f t="shared" si="29"/>
        <v>0</v>
      </c>
      <c r="AB61" s="54">
        <f t="shared" si="30"/>
        <v>0</v>
      </c>
      <c r="AC61" s="54">
        <f t="shared" si="31"/>
        <v>0</v>
      </c>
      <c r="AD61" s="54">
        <f t="shared" si="32"/>
        <v>0</v>
      </c>
      <c r="AE61" s="54">
        <f t="shared" si="33"/>
        <v>0</v>
      </c>
      <c r="AF61" s="54">
        <f t="shared" si="34"/>
        <v>0</v>
      </c>
      <c r="AG61" s="54">
        <f t="shared" si="17"/>
        <v>0</v>
      </c>
      <c r="AH61" s="54">
        <f t="shared" si="18"/>
        <v>0</v>
      </c>
    </row>
    <row r="62" spans="1:34" ht="12">
      <c r="A62" s="36"/>
      <c r="B62" s="36"/>
      <c r="C62" s="36"/>
      <c r="D62" s="36"/>
      <c r="E62" s="36"/>
      <c r="F62" s="36"/>
      <c r="G62" s="37"/>
      <c r="H62" s="36"/>
      <c r="I62" s="49">
        <f ca="1" t="shared" si="20"/>
      </c>
      <c r="J62" s="38"/>
      <c r="K62" s="41"/>
      <c r="L62" s="36"/>
      <c r="M62" s="36"/>
      <c r="N62" s="50">
        <f t="shared" si="16"/>
      </c>
      <c r="O62" s="55">
        <f>Payment!$B$5</f>
        <v>43282</v>
      </c>
      <c r="P62" s="54">
        <f>Payment!$B$4</f>
        <v>0</v>
      </c>
      <c r="Q62" s="54">
        <f t="shared" si="35"/>
        <v>0</v>
      </c>
      <c r="R62" s="54">
        <f t="shared" si="35"/>
        <v>0</v>
      </c>
      <c r="S62" s="54">
        <f t="shared" si="21"/>
        <v>0</v>
      </c>
      <c r="T62" s="54">
        <f t="shared" si="22"/>
        <v>0</v>
      </c>
      <c r="U62" s="54">
        <f t="shared" si="23"/>
        <v>0</v>
      </c>
      <c r="V62" s="54">
        <f t="shared" si="24"/>
        <v>0</v>
      </c>
      <c r="W62" s="54">
        <f t="shared" si="25"/>
        <v>0</v>
      </c>
      <c r="X62" s="54">
        <f t="shared" si="26"/>
        <v>0</v>
      </c>
      <c r="Y62" s="54">
        <f t="shared" si="27"/>
        <v>0</v>
      </c>
      <c r="Z62" s="54">
        <f t="shared" si="28"/>
        <v>0</v>
      </c>
      <c r="AA62" s="54">
        <f t="shared" si="29"/>
        <v>0</v>
      </c>
      <c r="AB62" s="54">
        <f t="shared" si="30"/>
        <v>0</v>
      </c>
      <c r="AC62" s="54">
        <f t="shared" si="31"/>
        <v>0</v>
      </c>
      <c r="AD62" s="54">
        <f t="shared" si="32"/>
        <v>0</v>
      </c>
      <c r="AE62" s="54">
        <f t="shared" si="33"/>
        <v>0</v>
      </c>
      <c r="AF62" s="54">
        <f t="shared" si="34"/>
        <v>0</v>
      </c>
      <c r="AG62" s="54">
        <f t="shared" si="17"/>
        <v>0</v>
      </c>
      <c r="AH62" s="54">
        <f t="shared" si="18"/>
        <v>0</v>
      </c>
    </row>
    <row r="63" spans="1:34" ht="12">
      <c r="A63" s="36"/>
      <c r="B63" s="36"/>
      <c r="C63" s="36"/>
      <c r="D63" s="36"/>
      <c r="E63" s="36"/>
      <c r="F63" s="36"/>
      <c r="G63" s="37"/>
      <c r="H63" s="36"/>
      <c r="I63" s="49">
        <f ca="1" t="shared" si="20"/>
      </c>
      <c r="J63" s="38"/>
      <c r="K63" s="41"/>
      <c r="L63" s="36"/>
      <c r="M63" s="36"/>
      <c r="N63" s="50">
        <f t="shared" si="16"/>
      </c>
      <c r="O63" s="55">
        <f>Payment!$B$5</f>
        <v>43282</v>
      </c>
      <c r="P63" s="54">
        <f>Payment!$B$4</f>
        <v>0</v>
      </c>
      <c r="Q63" s="54">
        <f aca="true" t="shared" si="36" ref="Q63:R100">COUNTIF($M63,"Full Year")</f>
        <v>0</v>
      </c>
      <c r="R63" s="54">
        <f t="shared" si="36"/>
        <v>0</v>
      </c>
      <c r="S63" s="54">
        <f t="shared" si="21"/>
        <v>0</v>
      </c>
      <c r="T63" s="54">
        <f t="shared" si="22"/>
        <v>0</v>
      </c>
      <c r="U63" s="54">
        <f t="shared" si="23"/>
        <v>0</v>
      </c>
      <c r="V63" s="54">
        <f t="shared" si="24"/>
        <v>0</v>
      </c>
      <c r="W63" s="54">
        <f t="shared" si="25"/>
        <v>0</v>
      </c>
      <c r="X63" s="54">
        <f t="shared" si="26"/>
        <v>0</v>
      </c>
      <c r="Y63" s="54">
        <f t="shared" si="27"/>
        <v>0</v>
      </c>
      <c r="Z63" s="54">
        <f t="shared" si="28"/>
        <v>0</v>
      </c>
      <c r="AA63" s="54">
        <f t="shared" si="29"/>
        <v>0</v>
      </c>
      <c r="AB63" s="54">
        <f t="shared" si="30"/>
        <v>0</v>
      </c>
      <c r="AC63" s="54">
        <f t="shared" si="31"/>
        <v>0</v>
      </c>
      <c r="AD63" s="54">
        <f t="shared" si="32"/>
        <v>0</v>
      </c>
      <c r="AE63" s="54">
        <f t="shared" si="33"/>
        <v>0</v>
      </c>
      <c r="AF63" s="54">
        <f t="shared" si="34"/>
        <v>0</v>
      </c>
      <c r="AG63" s="54">
        <f t="shared" si="17"/>
        <v>0</v>
      </c>
      <c r="AH63" s="54">
        <f t="shared" si="18"/>
        <v>0</v>
      </c>
    </row>
    <row r="64" spans="1:34" ht="12">
      <c r="A64" s="36"/>
      <c r="B64" s="36"/>
      <c r="C64" s="36"/>
      <c r="D64" s="36"/>
      <c r="E64" s="36"/>
      <c r="F64" s="36"/>
      <c r="G64" s="37"/>
      <c r="H64" s="36"/>
      <c r="I64" s="49">
        <f ca="1" t="shared" si="20"/>
      </c>
      <c r="J64" s="38"/>
      <c r="K64" s="41"/>
      <c r="L64" s="36"/>
      <c r="M64" s="36"/>
      <c r="N64" s="50">
        <f t="shared" si="16"/>
      </c>
      <c r="O64" s="55">
        <f>Payment!$B$5</f>
        <v>43282</v>
      </c>
      <c r="P64" s="54">
        <f>Payment!$B$4</f>
        <v>0</v>
      </c>
      <c r="Q64" s="54">
        <f t="shared" si="36"/>
        <v>0</v>
      </c>
      <c r="R64" s="54">
        <f t="shared" si="36"/>
        <v>0</v>
      </c>
      <c r="S64" s="54">
        <f t="shared" si="21"/>
        <v>0</v>
      </c>
      <c r="T64" s="54">
        <f t="shared" si="22"/>
        <v>0</v>
      </c>
      <c r="U64" s="54">
        <f t="shared" si="23"/>
        <v>0</v>
      </c>
      <c r="V64" s="54">
        <f t="shared" si="24"/>
        <v>0</v>
      </c>
      <c r="W64" s="54">
        <f t="shared" si="25"/>
        <v>0</v>
      </c>
      <c r="X64" s="54">
        <f t="shared" si="26"/>
        <v>0</v>
      </c>
      <c r="Y64" s="54">
        <f t="shared" si="27"/>
        <v>0</v>
      </c>
      <c r="Z64" s="54">
        <f t="shared" si="28"/>
        <v>0</v>
      </c>
      <c r="AA64" s="54">
        <f t="shared" si="29"/>
        <v>0</v>
      </c>
      <c r="AB64" s="54">
        <f t="shared" si="30"/>
        <v>0</v>
      </c>
      <c r="AC64" s="54">
        <f t="shared" si="31"/>
        <v>0</v>
      </c>
      <c r="AD64" s="54">
        <f t="shared" si="32"/>
        <v>0</v>
      </c>
      <c r="AE64" s="54">
        <f t="shared" si="33"/>
        <v>0</v>
      </c>
      <c r="AF64" s="54">
        <f t="shared" si="34"/>
        <v>0</v>
      </c>
      <c r="AG64" s="54">
        <f t="shared" si="17"/>
        <v>0</v>
      </c>
      <c r="AH64" s="54">
        <f t="shared" si="18"/>
        <v>0</v>
      </c>
    </row>
    <row r="65" spans="1:34" ht="12">
      <c r="A65" s="36"/>
      <c r="B65" s="36"/>
      <c r="C65" s="36"/>
      <c r="D65" s="36"/>
      <c r="E65" s="36"/>
      <c r="F65" s="36"/>
      <c r="G65" s="37"/>
      <c r="H65" s="36"/>
      <c r="I65" s="49">
        <f ca="1" t="shared" si="20"/>
      </c>
      <c r="J65" s="38"/>
      <c r="K65" s="41"/>
      <c r="L65" s="36"/>
      <c r="M65" s="36"/>
      <c r="N65" s="50">
        <f t="shared" si="16"/>
      </c>
      <c r="O65" s="55">
        <f>Payment!$B$5</f>
        <v>43282</v>
      </c>
      <c r="P65" s="54">
        <f>Payment!$B$4</f>
        <v>0</v>
      </c>
      <c r="Q65" s="54">
        <f t="shared" si="36"/>
        <v>0</v>
      </c>
      <c r="R65" s="54">
        <f t="shared" si="36"/>
        <v>0</v>
      </c>
      <c r="S65" s="54">
        <f t="shared" si="21"/>
        <v>0</v>
      </c>
      <c r="T65" s="54">
        <f t="shared" si="22"/>
        <v>0</v>
      </c>
      <c r="U65" s="54">
        <f t="shared" si="23"/>
        <v>0</v>
      </c>
      <c r="V65" s="54">
        <f t="shared" si="24"/>
        <v>0</v>
      </c>
      <c r="W65" s="54">
        <f t="shared" si="25"/>
        <v>0</v>
      </c>
      <c r="X65" s="54">
        <f t="shared" si="26"/>
        <v>0</v>
      </c>
      <c r="Y65" s="54">
        <f t="shared" si="27"/>
        <v>0</v>
      </c>
      <c r="Z65" s="54">
        <f t="shared" si="28"/>
        <v>0</v>
      </c>
      <c r="AA65" s="54">
        <f t="shared" si="29"/>
        <v>0</v>
      </c>
      <c r="AB65" s="54">
        <f t="shared" si="30"/>
        <v>0</v>
      </c>
      <c r="AC65" s="54">
        <f t="shared" si="31"/>
        <v>0</v>
      </c>
      <c r="AD65" s="54">
        <f t="shared" si="32"/>
        <v>0</v>
      </c>
      <c r="AE65" s="54">
        <f t="shared" si="33"/>
        <v>0</v>
      </c>
      <c r="AF65" s="54">
        <f t="shared" si="34"/>
        <v>0</v>
      </c>
      <c r="AG65" s="54">
        <f t="shared" si="17"/>
        <v>0</v>
      </c>
      <c r="AH65" s="54">
        <f t="shared" si="18"/>
        <v>0</v>
      </c>
    </row>
    <row r="66" spans="1:34" ht="12">
      <c r="A66" s="36"/>
      <c r="B66" s="36"/>
      <c r="C66" s="36"/>
      <c r="D66" s="36"/>
      <c r="E66" s="36"/>
      <c r="F66" s="36"/>
      <c r="G66" s="37"/>
      <c r="H66" s="36"/>
      <c r="I66" s="49">
        <f ca="1" t="shared" si="20"/>
      </c>
      <c r="J66" s="38"/>
      <c r="K66" s="41"/>
      <c r="L66" s="36"/>
      <c r="M66" s="36"/>
      <c r="N66" s="50">
        <f t="shared" si="16"/>
      </c>
      <c r="O66" s="55">
        <f>Payment!$B$5</f>
        <v>43282</v>
      </c>
      <c r="P66" s="54">
        <f>Payment!$B$4</f>
        <v>0</v>
      </c>
      <c r="Q66" s="54">
        <f t="shared" si="36"/>
        <v>0</v>
      </c>
      <c r="R66" s="54">
        <f t="shared" si="36"/>
        <v>0</v>
      </c>
      <c r="S66" s="54">
        <f t="shared" si="21"/>
        <v>0</v>
      </c>
      <c r="T66" s="54">
        <f t="shared" si="22"/>
        <v>0</v>
      </c>
      <c r="U66" s="54">
        <f t="shared" si="23"/>
        <v>0</v>
      </c>
      <c r="V66" s="54">
        <f t="shared" si="24"/>
        <v>0</v>
      </c>
      <c r="W66" s="54">
        <f t="shared" si="25"/>
        <v>0</v>
      </c>
      <c r="X66" s="54">
        <f t="shared" si="26"/>
        <v>0</v>
      </c>
      <c r="Y66" s="54">
        <f t="shared" si="27"/>
        <v>0</v>
      </c>
      <c r="Z66" s="54">
        <f t="shared" si="28"/>
        <v>0</v>
      </c>
      <c r="AA66" s="54">
        <f t="shared" si="29"/>
        <v>0</v>
      </c>
      <c r="AB66" s="54">
        <f t="shared" si="30"/>
        <v>0</v>
      </c>
      <c r="AC66" s="54">
        <f t="shared" si="31"/>
        <v>0</v>
      </c>
      <c r="AD66" s="54">
        <f t="shared" si="32"/>
        <v>0</v>
      </c>
      <c r="AE66" s="54">
        <f t="shared" si="33"/>
        <v>0</v>
      </c>
      <c r="AF66" s="54">
        <f t="shared" si="34"/>
        <v>0</v>
      </c>
      <c r="AG66" s="54">
        <f t="shared" si="17"/>
        <v>0</v>
      </c>
      <c r="AH66" s="54">
        <f t="shared" si="18"/>
        <v>0</v>
      </c>
    </row>
    <row r="67" spans="1:34" ht="12">
      <c r="A67" s="36"/>
      <c r="B67" s="36"/>
      <c r="C67" s="36"/>
      <c r="D67" s="36"/>
      <c r="E67" s="36"/>
      <c r="F67" s="36"/>
      <c r="G67" s="37"/>
      <c r="H67" s="36"/>
      <c r="I67" s="49">
        <f ca="1" t="shared" si="20"/>
      </c>
      <c r="J67" s="38"/>
      <c r="K67" s="40"/>
      <c r="L67" s="36"/>
      <c r="M67" s="36"/>
      <c r="N67" s="50">
        <f t="shared" si="16"/>
      </c>
      <c r="O67" s="55">
        <f>Payment!$B$5</f>
        <v>43282</v>
      </c>
      <c r="P67" s="54">
        <f>Payment!$B$4</f>
        <v>0</v>
      </c>
      <c r="Q67" s="54">
        <f t="shared" si="36"/>
        <v>0</v>
      </c>
      <c r="R67" s="54">
        <f t="shared" si="36"/>
        <v>0</v>
      </c>
      <c r="S67" s="54">
        <f t="shared" si="21"/>
        <v>0</v>
      </c>
      <c r="T67" s="54">
        <f t="shared" si="22"/>
        <v>0</v>
      </c>
      <c r="U67" s="54">
        <f t="shared" si="23"/>
        <v>0</v>
      </c>
      <c r="V67" s="54">
        <f t="shared" si="24"/>
        <v>0</v>
      </c>
      <c r="W67" s="54">
        <f t="shared" si="25"/>
        <v>0</v>
      </c>
      <c r="X67" s="54">
        <f t="shared" si="26"/>
        <v>0</v>
      </c>
      <c r="Y67" s="54">
        <f t="shared" si="27"/>
        <v>0</v>
      </c>
      <c r="Z67" s="54">
        <f t="shared" si="28"/>
        <v>0</v>
      </c>
      <c r="AA67" s="54">
        <f t="shared" si="29"/>
        <v>0</v>
      </c>
      <c r="AB67" s="54">
        <f t="shared" si="30"/>
        <v>0</v>
      </c>
      <c r="AC67" s="54">
        <f t="shared" si="31"/>
        <v>0</v>
      </c>
      <c r="AD67" s="54">
        <f t="shared" si="32"/>
        <v>0</v>
      </c>
      <c r="AE67" s="54">
        <f t="shared" si="33"/>
        <v>0</v>
      </c>
      <c r="AF67" s="54">
        <f t="shared" si="34"/>
        <v>0</v>
      </c>
      <c r="AG67" s="54">
        <f t="shared" si="17"/>
        <v>0</v>
      </c>
      <c r="AH67" s="54">
        <f t="shared" si="18"/>
        <v>0</v>
      </c>
    </row>
    <row r="68" spans="1:34" ht="12">
      <c r="A68" s="36"/>
      <c r="B68" s="36"/>
      <c r="C68" s="36"/>
      <c r="D68" s="36"/>
      <c r="E68" s="36"/>
      <c r="F68" s="36"/>
      <c r="G68" s="37"/>
      <c r="H68" s="36"/>
      <c r="I68" s="49">
        <f ca="1" t="shared" si="20"/>
      </c>
      <c r="J68" s="38"/>
      <c r="K68" s="41"/>
      <c r="L68" s="36"/>
      <c r="M68" s="36"/>
      <c r="N68" s="50">
        <f aca="true" t="shared" si="37" ref="N68:N100">IF(OR(A68="",B68="",C68="",D68="",E68="",F68="",G68="",H68="",I68="",L68="",M68=""),"",IF(L68="Single",IF(W68=1,45,IF(X68=1,32,IF(Y68=1,10,IF(Z68=1,10,"ERROR")))),IF(OR(AND(AA68=1,D68=D67),AND(OR(AA67=1,AB67=1),D68=D67)),0,IF(AB68=1,52,68))))</f>
      </c>
      <c r="O68" s="55">
        <f>Payment!$B$5</f>
        <v>43282</v>
      </c>
      <c r="P68" s="54">
        <f>Payment!$B$4</f>
        <v>0</v>
      </c>
      <c r="Q68" s="54">
        <f t="shared" si="36"/>
        <v>0</v>
      </c>
      <c r="R68" s="54">
        <f t="shared" si="36"/>
        <v>0</v>
      </c>
      <c r="S68" s="54">
        <f t="shared" si="21"/>
        <v>0</v>
      </c>
      <c r="T68" s="54">
        <f t="shared" si="22"/>
        <v>0</v>
      </c>
      <c r="U68" s="54">
        <f t="shared" si="23"/>
        <v>0</v>
      </c>
      <c r="V68" s="54">
        <f t="shared" si="24"/>
        <v>0</v>
      </c>
      <c r="W68" s="54">
        <f t="shared" si="25"/>
        <v>0</v>
      </c>
      <c r="X68" s="54">
        <f t="shared" si="26"/>
        <v>0</v>
      </c>
      <c r="Y68" s="54">
        <f t="shared" si="27"/>
        <v>0</v>
      </c>
      <c r="Z68" s="54">
        <f t="shared" si="28"/>
        <v>0</v>
      </c>
      <c r="AA68" s="54">
        <f t="shared" si="29"/>
        <v>0</v>
      </c>
      <c r="AB68" s="54">
        <f t="shared" si="30"/>
        <v>0</v>
      </c>
      <c r="AC68" s="54">
        <f t="shared" si="31"/>
        <v>0</v>
      </c>
      <c r="AD68" s="54">
        <f t="shared" si="32"/>
        <v>0</v>
      </c>
      <c r="AE68" s="54">
        <f t="shared" si="33"/>
        <v>0</v>
      </c>
      <c r="AF68" s="54">
        <f t="shared" si="34"/>
        <v>0</v>
      </c>
      <c r="AG68" s="54">
        <f>COUNTIF(N68,68)</f>
        <v>0</v>
      </c>
      <c r="AH68" s="54">
        <f aca="true" t="shared" si="38" ref="AH68:AH100">COUNTIF(N68,52)</f>
        <v>0</v>
      </c>
    </row>
    <row r="69" spans="1:34" ht="12">
      <c r="A69" s="36"/>
      <c r="B69" s="36"/>
      <c r="C69" s="36"/>
      <c r="D69" s="36"/>
      <c r="E69" s="36"/>
      <c r="F69" s="36"/>
      <c r="G69" s="37"/>
      <c r="H69" s="36"/>
      <c r="I69" s="49">
        <f ca="1" t="shared" si="20"/>
      </c>
      <c r="J69" s="38"/>
      <c r="K69" s="41"/>
      <c r="L69" s="36"/>
      <c r="M69" s="36"/>
      <c r="N69" s="50">
        <f t="shared" si="37"/>
      </c>
      <c r="O69" s="55">
        <f>Payment!$B$5</f>
        <v>43282</v>
      </c>
      <c r="P69" s="54">
        <f>Payment!$B$4</f>
        <v>0</v>
      </c>
      <c r="Q69" s="54">
        <f t="shared" si="36"/>
        <v>0</v>
      </c>
      <c r="R69" s="54">
        <f t="shared" si="36"/>
        <v>0</v>
      </c>
      <c r="S69" s="54">
        <f t="shared" si="21"/>
        <v>0</v>
      </c>
      <c r="T69" s="54">
        <f t="shared" si="22"/>
        <v>0</v>
      </c>
      <c r="U69" s="54">
        <f t="shared" si="23"/>
        <v>0</v>
      </c>
      <c r="V69" s="54">
        <f t="shared" si="24"/>
        <v>0</v>
      </c>
      <c r="W69" s="54">
        <f t="shared" si="25"/>
        <v>0</v>
      </c>
      <c r="X69" s="54">
        <f t="shared" si="26"/>
        <v>0</v>
      </c>
      <c r="Y69" s="54">
        <f t="shared" si="27"/>
        <v>0</v>
      </c>
      <c r="Z69" s="54">
        <f t="shared" si="28"/>
        <v>0</v>
      </c>
      <c r="AA69" s="54">
        <f t="shared" si="29"/>
        <v>0</v>
      </c>
      <c r="AB69" s="54">
        <f t="shared" si="30"/>
        <v>0</v>
      </c>
      <c r="AC69" s="54">
        <f t="shared" si="31"/>
        <v>0</v>
      </c>
      <c r="AD69" s="54">
        <f t="shared" si="32"/>
        <v>0</v>
      </c>
      <c r="AE69" s="54">
        <f t="shared" si="33"/>
        <v>0</v>
      </c>
      <c r="AF69" s="54">
        <f t="shared" si="34"/>
        <v>0</v>
      </c>
      <c r="AG69" s="54">
        <f>COUNTIF(N69,68)</f>
        <v>0</v>
      </c>
      <c r="AH69" s="54">
        <f t="shared" si="38"/>
        <v>0</v>
      </c>
    </row>
    <row r="70" spans="1:34" ht="12">
      <c r="A70" s="36"/>
      <c r="B70" s="36"/>
      <c r="C70" s="36"/>
      <c r="D70" s="36"/>
      <c r="E70" s="36"/>
      <c r="F70" s="36"/>
      <c r="G70" s="37"/>
      <c r="H70" s="36"/>
      <c r="I70" s="49">
        <f ca="1" t="shared" si="20"/>
      </c>
      <c r="J70" s="38"/>
      <c r="K70" s="41"/>
      <c r="L70" s="36"/>
      <c r="M70" s="36"/>
      <c r="N70" s="50">
        <f t="shared" si="37"/>
      </c>
      <c r="O70" s="55">
        <f>Payment!$B$5</f>
        <v>43282</v>
      </c>
      <c r="P70" s="54">
        <f>Payment!$B$4</f>
        <v>0</v>
      </c>
      <c r="Q70" s="54">
        <f t="shared" si="36"/>
        <v>0</v>
      </c>
      <c r="R70" s="54">
        <f t="shared" si="36"/>
        <v>0</v>
      </c>
      <c r="S70" s="54">
        <f t="shared" si="21"/>
        <v>0</v>
      </c>
      <c r="T70" s="54">
        <f t="shared" si="22"/>
        <v>0</v>
      </c>
      <c r="U70" s="54">
        <f t="shared" si="23"/>
        <v>0</v>
      </c>
      <c r="V70" s="54">
        <f t="shared" si="24"/>
        <v>0</v>
      </c>
      <c r="W70" s="54">
        <f t="shared" si="25"/>
        <v>0</v>
      </c>
      <c r="X70" s="54">
        <f t="shared" si="26"/>
        <v>0</v>
      </c>
      <c r="Y70" s="54">
        <f t="shared" si="27"/>
        <v>0</v>
      </c>
      <c r="Z70" s="54">
        <f t="shared" si="28"/>
        <v>0</v>
      </c>
      <c r="AA70" s="54">
        <f t="shared" si="29"/>
        <v>0</v>
      </c>
      <c r="AB70" s="54">
        <f t="shared" si="30"/>
        <v>0</v>
      </c>
      <c r="AC70" s="54">
        <f t="shared" si="31"/>
        <v>0</v>
      </c>
      <c r="AD70" s="54">
        <f t="shared" si="32"/>
        <v>0</v>
      </c>
      <c r="AE70" s="54">
        <f t="shared" si="33"/>
        <v>0</v>
      </c>
      <c r="AF70" s="54">
        <f t="shared" si="34"/>
        <v>0</v>
      </c>
      <c r="AG70" s="54">
        <f aca="true" t="shared" si="39" ref="AG70:AG100">COUNTIF(N70,68)</f>
        <v>0</v>
      </c>
      <c r="AH70" s="54">
        <f t="shared" si="38"/>
        <v>0</v>
      </c>
    </row>
    <row r="71" spans="1:34" ht="12">
      <c r="A71" s="36"/>
      <c r="B71" s="36"/>
      <c r="C71" s="36"/>
      <c r="D71" s="36"/>
      <c r="E71" s="36"/>
      <c r="F71" s="36"/>
      <c r="G71" s="37"/>
      <c r="H71" s="36"/>
      <c r="I71" s="49">
        <f ca="1" t="shared" si="20"/>
      </c>
      <c r="J71" s="38"/>
      <c r="K71" s="41"/>
      <c r="L71" s="36"/>
      <c r="M71" s="36"/>
      <c r="N71" s="50">
        <f t="shared" si="37"/>
      </c>
      <c r="O71" s="55">
        <f>Payment!$B$5</f>
        <v>43282</v>
      </c>
      <c r="P71" s="54">
        <f>Payment!$B$4</f>
        <v>0</v>
      </c>
      <c r="Q71" s="54">
        <f t="shared" si="36"/>
        <v>0</v>
      </c>
      <c r="R71" s="54">
        <f t="shared" si="36"/>
        <v>0</v>
      </c>
      <c r="S71" s="54">
        <f t="shared" si="21"/>
        <v>0</v>
      </c>
      <c r="T71" s="54">
        <f t="shared" si="22"/>
        <v>0</v>
      </c>
      <c r="U71" s="54">
        <f t="shared" si="23"/>
        <v>0</v>
      </c>
      <c r="V71" s="54">
        <f t="shared" si="24"/>
        <v>0</v>
      </c>
      <c r="W71" s="54">
        <f t="shared" si="25"/>
        <v>0</v>
      </c>
      <c r="X71" s="54">
        <f t="shared" si="26"/>
        <v>0</v>
      </c>
      <c r="Y71" s="54">
        <f t="shared" si="27"/>
        <v>0</v>
      </c>
      <c r="Z71" s="54">
        <f t="shared" si="28"/>
        <v>0</v>
      </c>
      <c r="AA71" s="54">
        <f t="shared" si="29"/>
        <v>0</v>
      </c>
      <c r="AB71" s="54">
        <f t="shared" si="30"/>
        <v>0</v>
      </c>
      <c r="AC71" s="54">
        <f t="shared" si="31"/>
        <v>0</v>
      </c>
      <c r="AD71" s="54">
        <f t="shared" si="32"/>
        <v>0</v>
      </c>
      <c r="AE71" s="54">
        <f t="shared" si="33"/>
        <v>0</v>
      </c>
      <c r="AF71" s="54">
        <f t="shared" si="34"/>
        <v>0</v>
      </c>
      <c r="AG71" s="54">
        <f t="shared" si="39"/>
        <v>0</v>
      </c>
      <c r="AH71" s="54">
        <f t="shared" si="38"/>
        <v>0</v>
      </c>
    </row>
    <row r="72" spans="1:34" ht="12">
      <c r="A72" s="36"/>
      <c r="B72" s="36"/>
      <c r="C72" s="36"/>
      <c r="D72" s="36"/>
      <c r="E72" s="36"/>
      <c r="F72" s="36"/>
      <c r="G72" s="37"/>
      <c r="H72" s="36"/>
      <c r="I72" s="49">
        <f ca="1" t="shared" si="20"/>
      </c>
      <c r="J72" s="38"/>
      <c r="K72" s="41"/>
      <c r="L72" s="36"/>
      <c r="M72" s="36"/>
      <c r="N72" s="50">
        <f t="shared" si="37"/>
      </c>
      <c r="O72" s="55">
        <f>Payment!$B$5</f>
        <v>43282</v>
      </c>
      <c r="P72" s="54">
        <f>Payment!$B$4</f>
        <v>0</v>
      </c>
      <c r="Q72" s="54">
        <f t="shared" si="36"/>
        <v>0</v>
      </c>
      <c r="R72" s="54">
        <f t="shared" si="36"/>
        <v>0</v>
      </c>
      <c r="S72" s="54">
        <f t="shared" si="21"/>
        <v>0</v>
      </c>
      <c r="T72" s="54">
        <f t="shared" si="22"/>
        <v>0</v>
      </c>
      <c r="U72" s="54">
        <f t="shared" si="23"/>
        <v>0</v>
      </c>
      <c r="V72" s="54">
        <f t="shared" si="24"/>
        <v>0</v>
      </c>
      <c r="W72" s="54">
        <f t="shared" si="25"/>
        <v>0</v>
      </c>
      <c r="X72" s="54">
        <f t="shared" si="26"/>
        <v>0</v>
      </c>
      <c r="Y72" s="54">
        <f t="shared" si="27"/>
        <v>0</v>
      </c>
      <c r="Z72" s="54">
        <f t="shared" si="28"/>
        <v>0</v>
      </c>
      <c r="AA72" s="54">
        <f t="shared" si="29"/>
        <v>0</v>
      </c>
      <c r="AB72" s="54">
        <f t="shared" si="30"/>
        <v>0</v>
      </c>
      <c r="AC72" s="54">
        <f t="shared" si="31"/>
        <v>0</v>
      </c>
      <c r="AD72" s="54">
        <f t="shared" si="32"/>
        <v>0</v>
      </c>
      <c r="AE72" s="54">
        <f t="shared" si="33"/>
        <v>0</v>
      </c>
      <c r="AF72" s="54">
        <f t="shared" si="34"/>
        <v>0</v>
      </c>
      <c r="AG72" s="54">
        <f t="shared" si="39"/>
        <v>0</v>
      </c>
      <c r="AH72" s="54">
        <f t="shared" si="38"/>
        <v>0</v>
      </c>
    </row>
    <row r="73" spans="1:34" ht="12">
      <c r="A73" s="36"/>
      <c r="B73" s="36"/>
      <c r="C73" s="36"/>
      <c r="D73" s="36"/>
      <c r="E73" s="36"/>
      <c r="F73" s="36"/>
      <c r="G73" s="37"/>
      <c r="H73" s="36"/>
      <c r="I73" s="49">
        <f ca="1" t="shared" si="20"/>
      </c>
      <c r="J73" s="38"/>
      <c r="K73" s="41"/>
      <c r="L73" s="36"/>
      <c r="M73" s="36"/>
      <c r="N73" s="50">
        <f t="shared" si="37"/>
      </c>
      <c r="O73" s="55">
        <f>Payment!$B$5</f>
        <v>43282</v>
      </c>
      <c r="P73" s="54">
        <f>Payment!$B$4</f>
        <v>0</v>
      </c>
      <c r="Q73" s="54">
        <f t="shared" si="36"/>
        <v>0</v>
      </c>
      <c r="R73" s="54">
        <f t="shared" si="36"/>
        <v>0</v>
      </c>
      <c r="S73" s="54">
        <f t="shared" si="21"/>
        <v>0</v>
      </c>
      <c r="T73" s="54">
        <f t="shared" si="22"/>
        <v>0</v>
      </c>
      <c r="U73" s="54">
        <f t="shared" si="23"/>
        <v>0</v>
      </c>
      <c r="V73" s="54">
        <f t="shared" si="24"/>
        <v>0</v>
      </c>
      <c r="W73" s="54">
        <f t="shared" si="25"/>
        <v>0</v>
      </c>
      <c r="X73" s="54">
        <f t="shared" si="26"/>
        <v>0</v>
      </c>
      <c r="Y73" s="54">
        <f t="shared" si="27"/>
        <v>0</v>
      </c>
      <c r="Z73" s="54">
        <f t="shared" si="28"/>
        <v>0</v>
      </c>
      <c r="AA73" s="54">
        <f t="shared" si="29"/>
        <v>0</v>
      </c>
      <c r="AB73" s="54">
        <f t="shared" si="30"/>
        <v>0</v>
      </c>
      <c r="AC73" s="54">
        <f t="shared" si="31"/>
        <v>0</v>
      </c>
      <c r="AD73" s="54">
        <f t="shared" si="32"/>
        <v>0</v>
      </c>
      <c r="AE73" s="54">
        <f t="shared" si="33"/>
        <v>0</v>
      </c>
      <c r="AF73" s="54">
        <f t="shared" si="34"/>
        <v>0</v>
      </c>
      <c r="AG73" s="54">
        <f t="shared" si="39"/>
        <v>0</v>
      </c>
      <c r="AH73" s="54">
        <f t="shared" si="38"/>
        <v>0</v>
      </c>
    </row>
    <row r="74" spans="1:34" ht="12">
      <c r="A74" s="36"/>
      <c r="B74" s="36"/>
      <c r="C74" s="36"/>
      <c r="D74" s="36"/>
      <c r="E74" s="36"/>
      <c r="F74" s="36"/>
      <c r="G74" s="37"/>
      <c r="H74" s="36"/>
      <c r="I74" s="49">
        <f ca="1" t="shared" si="20"/>
      </c>
      <c r="J74" s="38"/>
      <c r="K74" s="41"/>
      <c r="L74" s="36"/>
      <c r="M74" s="36"/>
      <c r="N74" s="50">
        <f t="shared" si="37"/>
      </c>
      <c r="O74" s="55">
        <f>Payment!$B$5</f>
        <v>43282</v>
      </c>
      <c r="P74" s="54">
        <f>Payment!$B$4</f>
        <v>0</v>
      </c>
      <c r="Q74" s="54">
        <f t="shared" si="36"/>
        <v>0</v>
      </c>
      <c r="R74" s="54">
        <f t="shared" si="36"/>
        <v>0</v>
      </c>
      <c r="S74" s="54">
        <f t="shared" si="21"/>
        <v>0</v>
      </c>
      <c r="T74" s="54">
        <f t="shared" si="22"/>
        <v>0</v>
      </c>
      <c r="U74" s="54">
        <f t="shared" si="23"/>
        <v>0</v>
      </c>
      <c r="V74" s="54">
        <f t="shared" si="24"/>
        <v>0</v>
      </c>
      <c r="W74" s="54">
        <f t="shared" si="25"/>
        <v>0</v>
      </c>
      <c r="X74" s="54">
        <f t="shared" si="26"/>
        <v>0</v>
      </c>
      <c r="Y74" s="54">
        <f t="shared" si="27"/>
        <v>0</v>
      </c>
      <c r="Z74" s="54">
        <f t="shared" si="28"/>
        <v>0</v>
      </c>
      <c r="AA74" s="54">
        <f t="shared" si="29"/>
        <v>0</v>
      </c>
      <c r="AB74" s="54">
        <f t="shared" si="30"/>
        <v>0</v>
      </c>
      <c r="AC74" s="54">
        <f t="shared" si="31"/>
        <v>0</v>
      </c>
      <c r="AD74" s="54">
        <f t="shared" si="32"/>
        <v>0</v>
      </c>
      <c r="AE74" s="54">
        <f t="shared" si="33"/>
        <v>0</v>
      </c>
      <c r="AF74" s="54">
        <f t="shared" si="34"/>
        <v>0</v>
      </c>
      <c r="AG74" s="54">
        <f t="shared" si="39"/>
        <v>0</v>
      </c>
      <c r="AH74" s="54">
        <f t="shared" si="38"/>
        <v>0</v>
      </c>
    </row>
    <row r="75" spans="1:34" ht="12">
      <c r="A75" s="36"/>
      <c r="B75" s="36"/>
      <c r="C75" s="36"/>
      <c r="D75" s="36"/>
      <c r="E75" s="36"/>
      <c r="F75" s="36"/>
      <c r="G75" s="37"/>
      <c r="H75" s="36"/>
      <c r="I75" s="49">
        <f ca="1" t="shared" si="20"/>
      </c>
      <c r="J75" s="38"/>
      <c r="K75" s="41"/>
      <c r="L75" s="36"/>
      <c r="M75" s="36"/>
      <c r="N75" s="50">
        <f t="shared" si="37"/>
      </c>
      <c r="O75" s="55">
        <f>Payment!$B$5</f>
        <v>43282</v>
      </c>
      <c r="P75" s="54">
        <f>Payment!$B$4</f>
        <v>0</v>
      </c>
      <c r="Q75" s="54">
        <f t="shared" si="36"/>
        <v>0</v>
      </c>
      <c r="R75" s="54">
        <f t="shared" si="36"/>
        <v>0</v>
      </c>
      <c r="S75" s="54">
        <f t="shared" si="21"/>
        <v>0</v>
      </c>
      <c r="T75" s="54">
        <f t="shared" si="22"/>
        <v>0</v>
      </c>
      <c r="U75" s="54">
        <f t="shared" si="23"/>
        <v>0</v>
      </c>
      <c r="V75" s="54">
        <f t="shared" si="24"/>
        <v>0</v>
      </c>
      <c r="W75" s="54">
        <f t="shared" si="25"/>
        <v>0</v>
      </c>
      <c r="X75" s="54">
        <f t="shared" si="26"/>
        <v>0</v>
      </c>
      <c r="Y75" s="54">
        <f t="shared" si="27"/>
        <v>0</v>
      </c>
      <c r="Z75" s="54">
        <f t="shared" si="28"/>
        <v>0</v>
      </c>
      <c r="AA75" s="54">
        <f t="shared" si="29"/>
        <v>0</v>
      </c>
      <c r="AB75" s="54">
        <f t="shared" si="30"/>
        <v>0</v>
      </c>
      <c r="AC75" s="54">
        <f t="shared" si="31"/>
        <v>0</v>
      </c>
      <c r="AD75" s="54">
        <f t="shared" si="32"/>
        <v>0</v>
      </c>
      <c r="AE75" s="54">
        <f t="shared" si="33"/>
        <v>0</v>
      </c>
      <c r="AF75" s="54">
        <f t="shared" si="34"/>
        <v>0</v>
      </c>
      <c r="AG75" s="54">
        <f t="shared" si="39"/>
        <v>0</v>
      </c>
      <c r="AH75" s="54">
        <f t="shared" si="38"/>
        <v>0</v>
      </c>
    </row>
    <row r="76" spans="1:34" ht="12">
      <c r="A76" s="36"/>
      <c r="B76" s="36"/>
      <c r="C76" s="36"/>
      <c r="D76" s="36"/>
      <c r="E76" s="36"/>
      <c r="F76" s="36"/>
      <c r="G76" s="37"/>
      <c r="H76" s="36"/>
      <c r="I76" s="49">
        <f ca="1" t="shared" si="20"/>
      </c>
      <c r="J76" s="38"/>
      <c r="K76" s="41"/>
      <c r="L76" s="36"/>
      <c r="M76" s="36"/>
      <c r="N76" s="50">
        <f t="shared" si="37"/>
      </c>
      <c r="O76" s="55">
        <f>Payment!$B$5</f>
        <v>43282</v>
      </c>
      <c r="P76" s="54">
        <f>Payment!$B$4</f>
        <v>0</v>
      </c>
      <c r="Q76" s="54">
        <f t="shared" si="36"/>
        <v>0</v>
      </c>
      <c r="R76" s="54">
        <f t="shared" si="36"/>
        <v>0</v>
      </c>
      <c r="S76" s="54">
        <f t="shared" si="21"/>
        <v>0</v>
      </c>
      <c r="T76" s="54">
        <f t="shared" si="22"/>
        <v>0</v>
      </c>
      <c r="U76" s="54">
        <f t="shared" si="23"/>
        <v>0</v>
      </c>
      <c r="V76" s="54">
        <f t="shared" si="24"/>
        <v>0</v>
      </c>
      <c r="W76" s="54">
        <f t="shared" si="25"/>
        <v>0</v>
      </c>
      <c r="X76" s="54">
        <f t="shared" si="26"/>
        <v>0</v>
      </c>
      <c r="Y76" s="54">
        <f t="shared" si="27"/>
        <v>0</v>
      </c>
      <c r="Z76" s="54">
        <f t="shared" si="28"/>
        <v>0</v>
      </c>
      <c r="AA76" s="54">
        <f t="shared" si="29"/>
        <v>0</v>
      </c>
      <c r="AB76" s="54">
        <f t="shared" si="30"/>
        <v>0</v>
      </c>
      <c r="AC76" s="54">
        <f t="shared" si="31"/>
        <v>0</v>
      </c>
      <c r="AD76" s="54">
        <f t="shared" si="32"/>
        <v>0</v>
      </c>
      <c r="AE76" s="54">
        <f t="shared" si="33"/>
        <v>0</v>
      </c>
      <c r="AF76" s="54">
        <f t="shared" si="34"/>
        <v>0</v>
      </c>
      <c r="AG76" s="54">
        <f t="shared" si="39"/>
        <v>0</v>
      </c>
      <c r="AH76" s="54">
        <f t="shared" si="38"/>
        <v>0</v>
      </c>
    </row>
    <row r="77" spans="1:34" ht="12">
      <c r="A77" s="36"/>
      <c r="B77" s="36"/>
      <c r="C77" s="36"/>
      <c r="D77" s="36"/>
      <c r="E77" s="36"/>
      <c r="F77" s="36"/>
      <c r="G77" s="37"/>
      <c r="H77" s="36"/>
      <c r="I77" s="49">
        <f ca="1" t="shared" si="20"/>
      </c>
      <c r="J77" s="38"/>
      <c r="K77" s="41"/>
      <c r="L77" s="36"/>
      <c r="M77" s="36"/>
      <c r="N77" s="50">
        <f t="shared" si="37"/>
      </c>
      <c r="O77" s="55">
        <f>Payment!$B$5</f>
        <v>43282</v>
      </c>
      <c r="P77" s="54">
        <f>Payment!$B$4</f>
        <v>0</v>
      </c>
      <c r="Q77" s="54">
        <f t="shared" si="36"/>
        <v>0</v>
      </c>
      <c r="R77" s="54">
        <f t="shared" si="36"/>
        <v>0</v>
      </c>
      <c r="S77" s="54">
        <f t="shared" si="21"/>
        <v>0</v>
      </c>
      <c r="T77" s="54">
        <f t="shared" si="22"/>
        <v>0</v>
      </c>
      <c r="U77" s="54">
        <f t="shared" si="23"/>
        <v>0</v>
      </c>
      <c r="V77" s="54">
        <f t="shared" si="24"/>
        <v>0</v>
      </c>
      <c r="W77" s="54">
        <f t="shared" si="25"/>
        <v>0</v>
      </c>
      <c r="X77" s="54">
        <f t="shared" si="26"/>
        <v>0</v>
      </c>
      <c r="Y77" s="54">
        <f t="shared" si="27"/>
        <v>0</v>
      </c>
      <c r="Z77" s="54">
        <f t="shared" si="28"/>
        <v>0</v>
      </c>
      <c r="AA77" s="54">
        <f t="shared" si="29"/>
        <v>0</v>
      </c>
      <c r="AB77" s="54">
        <f t="shared" si="30"/>
        <v>0</v>
      </c>
      <c r="AC77" s="54">
        <f t="shared" si="31"/>
        <v>0</v>
      </c>
      <c r="AD77" s="54">
        <f t="shared" si="32"/>
        <v>0</v>
      </c>
      <c r="AE77" s="54">
        <f t="shared" si="33"/>
        <v>0</v>
      </c>
      <c r="AF77" s="54">
        <f t="shared" si="34"/>
        <v>0</v>
      </c>
      <c r="AG77" s="54">
        <f t="shared" si="39"/>
        <v>0</v>
      </c>
      <c r="AH77" s="54">
        <f t="shared" si="38"/>
        <v>0</v>
      </c>
    </row>
    <row r="78" spans="1:34" ht="12">
      <c r="A78" s="36"/>
      <c r="B78" s="36"/>
      <c r="C78" s="36"/>
      <c r="D78" s="36"/>
      <c r="E78" s="36"/>
      <c r="F78" s="36"/>
      <c r="G78" s="37"/>
      <c r="H78" s="36"/>
      <c r="I78" s="49">
        <f ca="1" t="shared" si="20"/>
      </c>
      <c r="J78" s="38"/>
      <c r="K78" s="41"/>
      <c r="L78" s="36"/>
      <c r="M78" s="36"/>
      <c r="N78" s="50">
        <f t="shared" si="37"/>
      </c>
      <c r="O78" s="55">
        <f>Payment!$B$5</f>
        <v>43282</v>
      </c>
      <c r="P78" s="54">
        <f>Payment!$B$4</f>
        <v>0</v>
      </c>
      <c r="Q78" s="54">
        <f t="shared" si="36"/>
        <v>0</v>
      </c>
      <c r="R78" s="54">
        <f t="shared" si="36"/>
        <v>0</v>
      </c>
      <c r="S78" s="54">
        <f t="shared" si="21"/>
        <v>0</v>
      </c>
      <c r="T78" s="54">
        <f t="shared" si="22"/>
        <v>0</v>
      </c>
      <c r="U78" s="54">
        <f t="shared" si="23"/>
        <v>0</v>
      </c>
      <c r="V78" s="54">
        <f t="shared" si="24"/>
        <v>0</v>
      </c>
      <c r="W78" s="54">
        <f t="shared" si="25"/>
        <v>0</v>
      </c>
      <c r="X78" s="54">
        <f t="shared" si="26"/>
        <v>0</v>
      </c>
      <c r="Y78" s="54">
        <f t="shared" si="27"/>
        <v>0</v>
      </c>
      <c r="Z78" s="54">
        <f t="shared" si="28"/>
        <v>0</v>
      </c>
      <c r="AA78" s="54">
        <f t="shared" si="29"/>
        <v>0</v>
      </c>
      <c r="AB78" s="54">
        <f t="shared" si="30"/>
        <v>0</v>
      </c>
      <c r="AC78" s="54">
        <f t="shared" si="31"/>
        <v>0</v>
      </c>
      <c r="AD78" s="54">
        <f t="shared" si="32"/>
        <v>0</v>
      </c>
      <c r="AE78" s="54">
        <f t="shared" si="33"/>
        <v>0</v>
      </c>
      <c r="AF78" s="54">
        <f t="shared" si="34"/>
        <v>0</v>
      </c>
      <c r="AG78" s="54">
        <f t="shared" si="39"/>
        <v>0</v>
      </c>
      <c r="AH78" s="54">
        <f t="shared" si="38"/>
        <v>0</v>
      </c>
    </row>
    <row r="79" spans="1:34" ht="12">
      <c r="A79" s="36"/>
      <c r="B79" s="36"/>
      <c r="C79" s="36"/>
      <c r="D79" s="36"/>
      <c r="E79" s="36"/>
      <c r="F79" s="36"/>
      <c r="G79" s="37"/>
      <c r="H79" s="36"/>
      <c r="I79" s="49">
        <f ca="1" t="shared" si="20"/>
      </c>
      <c r="J79" s="38"/>
      <c r="K79" s="41"/>
      <c r="L79" s="36"/>
      <c r="M79" s="36"/>
      <c r="N79" s="50">
        <f t="shared" si="37"/>
      </c>
      <c r="O79" s="55">
        <f>Payment!$B$5</f>
        <v>43282</v>
      </c>
      <c r="P79" s="54">
        <f>Payment!$B$4</f>
        <v>0</v>
      </c>
      <c r="Q79" s="54">
        <f t="shared" si="36"/>
        <v>0</v>
      </c>
      <c r="R79" s="54">
        <f t="shared" si="36"/>
        <v>0</v>
      </c>
      <c r="S79" s="54">
        <f t="shared" si="21"/>
        <v>0</v>
      </c>
      <c r="T79" s="54">
        <f t="shared" si="22"/>
        <v>0</v>
      </c>
      <c r="U79" s="54">
        <f t="shared" si="23"/>
        <v>0</v>
      </c>
      <c r="V79" s="54">
        <f t="shared" si="24"/>
        <v>0</v>
      </c>
      <c r="W79" s="54">
        <f t="shared" si="25"/>
        <v>0</v>
      </c>
      <c r="X79" s="54">
        <f t="shared" si="26"/>
        <v>0</v>
      </c>
      <c r="Y79" s="54">
        <f t="shared" si="27"/>
        <v>0</v>
      </c>
      <c r="Z79" s="54">
        <f t="shared" si="28"/>
        <v>0</v>
      </c>
      <c r="AA79" s="54">
        <f t="shared" si="29"/>
        <v>0</v>
      </c>
      <c r="AB79" s="54">
        <f t="shared" si="30"/>
        <v>0</v>
      </c>
      <c r="AC79" s="54">
        <f t="shared" si="31"/>
        <v>0</v>
      </c>
      <c r="AD79" s="54">
        <f t="shared" si="32"/>
        <v>0</v>
      </c>
      <c r="AE79" s="54">
        <f t="shared" si="33"/>
        <v>0</v>
      </c>
      <c r="AF79" s="54">
        <f t="shared" si="34"/>
        <v>0</v>
      </c>
      <c r="AG79" s="54">
        <f t="shared" si="39"/>
        <v>0</v>
      </c>
      <c r="AH79" s="54">
        <f t="shared" si="38"/>
        <v>0</v>
      </c>
    </row>
    <row r="80" spans="1:34" ht="12">
      <c r="A80" s="36"/>
      <c r="B80" s="36"/>
      <c r="C80" s="36"/>
      <c r="D80" s="36"/>
      <c r="E80" s="36"/>
      <c r="F80" s="36"/>
      <c r="G80" s="37"/>
      <c r="H80" s="36"/>
      <c r="I80" s="49">
        <f ca="1" t="shared" si="20"/>
      </c>
      <c r="J80" s="38"/>
      <c r="K80" s="41"/>
      <c r="L80" s="36"/>
      <c r="M80" s="36"/>
      <c r="N80" s="50">
        <f t="shared" si="37"/>
      </c>
      <c r="O80" s="55">
        <f>Payment!$B$5</f>
        <v>43282</v>
      </c>
      <c r="P80" s="54">
        <f>Payment!$B$4</f>
        <v>0</v>
      </c>
      <c r="Q80" s="54">
        <f t="shared" si="36"/>
        <v>0</v>
      </c>
      <c r="R80" s="54">
        <f t="shared" si="36"/>
        <v>0</v>
      </c>
      <c r="S80" s="54">
        <f t="shared" si="21"/>
        <v>0</v>
      </c>
      <c r="T80" s="54">
        <f t="shared" si="22"/>
        <v>0</v>
      </c>
      <c r="U80" s="54">
        <f t="shared" si="23"/>
        <v>0</v>
      </c>
      <c r="V80" s="54">
        <f t="shared" si="24"/>
        <v>0</v>
      </c>
      <c r="W80" s="54">
        <f t="shared" si="25"/>
        <v>0</v>
      </c>
      <c r="X80" s="54">
        <f t="shared" si="26"/>
        <v>0</v>
      </c>
      <c r="Y80" s="54">
        <f t="shared" si="27"/>
        <v>0</v>
      </c>
      <c r="Z80" s="54">
        <f t="shared" si="28"/>
        <v>0</v>
      </c>
      <c r="AA80" s="54">
        <f t="shared" si="29"/>
        <v>0</v>
      </c>
      <c r="AB80" s="54">
        <f t="shared" si="30"/>
        <v>0</v>
      </c>
      <c r="AC80" s="54">
        <f t="shared" si="31"/>
        <v>0</v>
      </c>
      <c r="AD80" s="54">
        <f t="shared" si="32"/>
        <v>0</v>
      </c>
      <c r="AE80" s="54">
        <f t="shared" si="33"/>
        <v>0</v>
      </c>
      <c r="AF80" s="54">
        <f t="shared" si="34"/>
        <v>0</v>
      </c>
      <c r="AG80" s="54">
        <f t="shared" si="39"/>
        <v>0</v>
      </c>
      <c r="AH80" s="54">
        <f t="shared" si="38"/>
        <v>0</v>
      </c>
    </row>
    <row r="81" spans="1:34" ht="12">
      <c r="A81" s="36"/>
      <c r="B81" s="36"/>
      <c r="C81" s="36"/>
      <c r="D81" s="36"/>
      <c r="E81" s="36"/>
      <c r="F81" s="36"/>
      <c r="G81" s="37"/>
      <c r="H81" s="36"/>
      <c r="I81" s="49">
        <f ca="1" t="shared" si="20"/>
      </c>
      <c r="J81" s="38"/>
      <c r="K81" s="41"/>
      <c r="L81" s="36"/>
      <c r="M81" s="36"/>
      <c r="N81" s="50">
        <f t="shared" si="37"/>
      </c>
      <c r="O81" s="55">
        <f>Payment!$B$5</f>
        <v>43282</v>
      </c>
      <c r="P81" s="54">
        <f>Payment!$B$4</f>
        <v>0</v>
      </c>
      <c r="Q81" s="54">
        <f t="shared" si="36"/>
        <v>0</v>
      </c>
      <c r="R81" s="54">
        <f t="shared" si="36"/>
        <v>0</v>
      </c>
      <c r="S81" s="54">
        <f t="shared" si="21"/>
        <v>0</v>
      </c>
      <c r="T81" s="54">
        <f t="shared" si="22"/>
        <v>0</v>
      </c>
      <c r="U81" s="54">
        <f t="shared" si="23"/>
        <v>0</v>
      </c>
      <c r="V81" s="54">
        <f t="shared" si="24"/>
        <v>0</v>
      </c>
      <c r="W81" s="54">
        <f t="shared" si="25"/>
        <v>0</v>
      </c>
      <c r="X81" s="54">
        <f t="shared" si="26"/>
        <v>0</v>
      </c>
      <c r="Y81" s="54">
        <f t="shared" si="27"/>
        <v>0</v>
      </c>
      <c r="Z81" s="54">
        <f t="shared" si="28"/>
        <v>0</v>
      </c>
      <c r="AA81" s="54">
        <f t="shared" si="29"/>
        <v>0</v>
      </c>
      <c r="AB81" s="54">
        <f t="shared" si="30"/>
        <v>0</v>
      </c>
      <c r="AC81" s="54">
        <f t="shared" si="31"/>
        <v>0</v>
      </c>
      <c r="AD81" s="54">
        <f t="shared" si="32"/>
        <v>0</v>
      </c>
      <c r="AE81" s="54">
        <f t="shared" si="33"/>
        <v>0</v>
      </c>
      <c r="AF81" s="54">
        <f t="shared" si="34"/>
        <v>0</v>
      </c>
      <c r="AG81" s="54">
        <f t="shared" si="39"/>
        <v>0</v>
      </c>
      <c r="AH81" s="54">
        <f t="shared" si="38"/>
        <v>0</v>
      </c>
    </row>
    <row r="82" spans="1:34" ht="12">
      <c r="A82" s="36"/>
      <c r="B82" s="36"/>
      <c r="C82" s="36"/>
      <c r="D82" s="36"/>
      <c r="E82" s="36"/>
      <c r="F82" s="36"/>
      <c r="G82" s="37"/>
      <c r="H82" s="36"/>
      <c r="I82" s="49">
        <f ca="1" t="shared" si="20"/>
      </c>
      <c r="J82" s="38"/>
      <c r="K82" s="41"/>
      <c r="L82" s="36"/>
      <c r="M82" s="36"/>
      <c r="N82" s="50">
        <f t="shared" si="37"/>
      </c>
      <c r="O82" s="55">
        <f>Payment!$B$5</f>
        <v>43282</v>
      </c>
      <c r="P82" s="54">
        <f>Payment!$B$4</f>
        <v>0</v>
      </c>
      <c r="Q82" s="54">
        <f t="shared" si="36"/>
        <v>0</v>
      </c>
      <c r="R82" s="54">
        <f t="shared" si="36"/>
        <v>0</v>
      </c>
      <c r="S82" s="54">
        <f t="shared" si="21"/>
        <v>0</v>
      </c>
      <c r="T82" s="54">
        <f t="shared" si="22"/>
        <v>0</v>
      </c>
      <c r="U82" s="54">
        <f t="shared" si="23"/>
        <v>0</v>
      </c>
      <c r="V82" s="54">
        <f t="shared" si="24"/>
        <v>0</v>
      </c>
      <c r="W82" s="54">
        <f t="shared" si="25"/>
        <v>0</v>
      </c>
      <c r="X82" s="54">
        <f t="shared" si="26"/>
        <v>0</v>
      </c>
      <c r="Y82" s="54">
        <f t="shared" si="27"/>
        <v>0</v>
      </c>
      <c r="Z82" s="54">
        <f t="shared" si="28"/>
        <v>0</v>
      </c>
      <c r="AA82" s="54">
        <f t="shared" si="29"/>
        <v>0</v>
      </c>
      <c r="AB82" s="54">
        <f t="shared" si="30"/>
        <v>0</v>
      </c>
      <c r="AC82" s="54">
        <f t="shared" si="31"/>
        <v>0</v>
      </c>
      <c r="AD82" s="54">
        <f t="shared" si="32"/>
        <v>0</v>
      </c>
      <c r="AE82" s="54">
        <f t="shared" si="33"/>
        <v>0</v>
      </c>
      <c r="AF82" s="54">
        <f t="shared" si="34"/>
        <v>0</v>
      </c>
      <c r="AG82" s="54">
        <f t="shared" si="39"/>
        <v>0</v>
      </c>
      <c r="AH82" s="54">
        <f t="shared" si="38"/>
        <v>0</v>
      </c>
    </row>
    <row r="83" spans="1:34" ht="12">
      <c r="A83" s="36"/>
      <c r="B83" s="36"/>
      <c r="C83" s="36"/>
      <c r="D83" s="36"/>
      <c r="E83" s="36"/>
      <c r="F83" s="36"/>
      <c r="G83" s="37"/>
      <c r="H83" s="36"/>
      <c r="I83" s="49">
        <f ca="1" t="shared" si="20"/>
      </c>
      <c r="J83" s="38"/>
      <c r="K83" s="41"/>
      <c r="L83" s="36"/>
      <c r="M83" s="36"/>
      <c r="N83" s="50">
        <f t="shared" si="37"/>
      </c>
      <c r="O83" s="55">
        <f>Payment!$B$5</f>
        <v>43282</v>
      </c>
      <c r="P83" s="54">
        <f>Payment!$B$4</f>
        <v>0</v>
      </c>
      <c r="Q83" s="54">
        <f t="shared" si="36"/>
        <v>0</v>
      </c>
      <c r="R83" s="54">
        <f t="shared" si="36"/>
        <v>0</v>
      </c>
      <c r="S83" s="54">
        <f t="shared" si="21"/>
        <v>0</v>
      </c>
      <c r="T83" s="54">
        <f t="shared" si="22"/>
        <v>0</v>
      </c>
      <c r="U83" s="54">
        <f t="shared" si="23"/>
        <v>0</v>
      </c>
      <c r="V83" s="54">
        <f t="shared" si="24"/>
        <v>0</v>
      </c>
      <c r="W83" s="54">
        <f t="shared" si="25"/>
        <v>0</v>
      </c>
      <c r="X83" s="54">
        <f t="shared" si="26"/>
        <v>0</v>
      </c>
      <c r="Y83" s="54">
        <f t="shared" si="27"/>
        <v>0</v>
      </c>
      <c r="Z83" s="54">
        <f t="shared" si="28"/>
        <v>0</v>
      </c>
      <c r="AA83" s="54">
        <f t="shared" si="29"/>
        <v>0</v>
      </c>
      <c r="AB83" s="54">
        <f t="shared" si="30"/>
        <v>0</v>
      </c>
      <c r="AC83" s="54">
        <f t="shared" si="31"/>
        <v>0</v>
      </c>
      <c r="AD83" s="54">
        <f t="shared" si="32"/>
        <v>0</v>
      </c>
      <c r="AE83" s="54">
        <f t="shared" si="33"/>
        <v>0</v>
      </c>
      <c r="AF83" s="54">
        <f t="shared" si="34"/>
        <v>0</v>
      </c>
      <c r="AG83" s="54">
        <f t="shared" si="39"/>
        <v>0</v>
      </c>
      <c r="AH83" s="54">
        <f t="shared" si="38"/>
        <v>0</v>
      </c>
    </row>
    <row r="84" spans="1:34" ht="12">
      <c r="A84" s="36"/>
      <c r="B84" s="36"/>
      <c r="C84" s="36"/>
      <c r="D84" s="36"/>
      <c r="E84" s="36"/>
      <c r="F84" s="36"/>
      <c r="G84" s="37"/>
      <c r="H84" s="36"/>
      <c r="I84" s="49">
        <f ca="1" t="shared" si="20"/>
      </c>
      <c r="J84" s="38"/>
      <c r="K84" s="41"/>
      <c r="L84" s="36"/>
      <c r="M84" s="36"/>
      <c r="N84" s="50">
        <f t="shared" si="37"/>
      </c>
      <c r="O84" s="55">
        <f>Payment!$B$5</f>
        <v>43282</v>
      </c>
      <c r="P84" s="54">
        <f>Payment!$B$4</f>
        <v>0</v>
      </c>
      <c r="Q84" s="54">
        <f t="shared" si="36"/>
        <v>0</v>
      </c>
      <c r="R84" s="54">
        <f t="shared" si="36"/>
        <v>0</v>
      </c>
      <c r="S84" s="54">
        <f t="shared" si="21"/>
        <v>0</v>
      </c>
      <c r="T84" s="54">
        <f t="shared" si="22"/>
        <v>0</v>
      </c>
      <c r="U84" s="54">
        <f t="shared" si="23"/>
        <v>0</v>
      </c>
      <c r="V84" s="54">
        <f t="shared" si="24"/>
        <v>0</v>
      </c>
      <c r="W84" s="54">
        <f t="shared" si="25"/>
        <v>0</v>
      </c>
      <c r="X84" s="54">
        <f t="shared" si="26"/>
        <v>0</v>
      </c>
      <c r="Y84" s="54">
        <f t="shared" si="27"/>
        <v>0</v>
      </c>
      <c r="Z84" s="54">
        <f t="shared" si="28"/>
        <v>0</v>
      </c>
      <c r="AA84" s="54">
        <f t="shared" si="29"/>
        <v>0</v>
      </c>
      <c r="AB84" s="54">
        <f t="shared" si="30"/>
        <v>0</v>
      </c>
      <c r="AC84" s="54">
        <f t="shared" si="31"/>
        <v>0</v>
      </c>
      <c r="AD84" s="54">
        <f t="shared" si="32"/>
        <v>0</v>
      </c>
      <c r="AE84" s="54">
        <f t="shared" si="33"/>
        <v>0</v>
      </c>
      <c r="AF84" s="54">
        <f t="shared" si="34"/>
        <v>0</v>
      </c>
      <c r="AG84" s="54">
        <f t="shared" si="39"/>
        <v>0</v>
      </c>
      <c r="AH84" s="54">
        <f t="shared" si="38"/>
        <v>0</v>
      </c>
    </row>
    <row r="85" spans="1:34" ht="12">
      <c r="A85" s="36"/>
      <c r="B85" s="36"/>
      <c r="C85" s="36"/>
      <c r="D85" s="36"/>
      <c r="E85" s="36"/>
      <c r="F85" s="36"/>
      <c r="G85" s="37"/>
      <c r="H85" s="36"/>
      <c r="I85" s="49">
        <f ca="1" t="shared" si="20"/>
      </c>
      <c r="J85" s="38"/>
      <c r="K85" s="41"/>
      <c r="L85" s="36"/>
      <c r="M85" s="36"/>
      <c r="N85" s="50">
        <f t="shared" si="37"/>
      </c>
      <c r="O85" s="55">
        <f>Payment!$B$5</f>
        <v>43282</v>
      </c>
      <c r="P85" s="54">
        <f>Payment!$B$4</f>
        <v>0</v>
      </c>
      <c r="Q85" s="54">
        <f t="shared" si="36"/>
        <v>0</v>
      </c>
      <c r="R85" s="54">
        <f t="shared" si="36"/>
        <v>0</v>
      </c>
      <c r="S85" s="54">
        <f t="shared" si="21"/>
        <v>0</v>
      </c>
      <c r="T85" s="54">
        <f t="shared" si="22"/>
        <v>0</v>
      </c>
      <c r="U85" s="54">
        <f t="shared" si="23"/>
        <v>0</v>
      </c>
      <c r="V85" s="54">
        <f t="shared" si="24"/>
        <v>0</v>
      </c>
      <c r="W85" s="54">
        <f t="shared" si="25"/>
        <v>0</v>
      </c>
      <c r="X85" s="54">
        <f t="shared" si="26"/>
        <v>0</v>
      </c>
      <c r="Y85" s="54">
        <f t="shared" si="27"/>
        <v>0</v>
      </c>
      <c r="Z85" s="54">
        <f t="shared" si="28"/>
        <v>0</v>
      </c>
      <c r="AA85" s="54">
        <f t="shared" si="29"/>
        <v>0</v>
      </c>
      <c r="AB85" s="54">
        <f t="shared" si="30"/>
        <v>0</v>
      </c>
      <c r="AC85" s="54">
        <f t="shared" si="31"/>
        <v>0</v>
      </c>
      <c r="AD85" s="54">
        <f t="shared" si="32"/>
        <v>0</v>
      </c>
      <c r="AE85" s="54">
        <f t="shared" si="33"/>
        <v>0</v>
      </c>
      <c r="AF85" s="54">
        <f t="shared" si="34"/>
        <v>0</v>
      </c>
      <c r="AG85" s="54">
        <f t="shared" si="39"/>
        <v>0</v>
      </c>
      <c r="AH85" s="54">
        <f t="shared" si="38"/>
        <v>0</v>
      </c>
    </row>
    <row r="86" spans="1:34" ht="12">
      <c r="A86" s="36"/>
      <c r="B86" s="36"/>
      <c r="C86" s="36"/>
      <c r="D86" s="36"/>
      <c r="E86" s="36"/>
      <c r="F86" s="36"/>
      <c r="G86" s="37"/>
      <c r="H86" s="36"/>
      <c r="I86" s="49">
        <f ca="1" t="shared" si="20"/>
      </c>
      <c r="J86" s="38"/>
      <c r="K86" s="41"/>
      <c r="L86" s="36"/>
      <c r="M86" s="36"/>
      <c r="N86" s="50">
        <f t="shared" si="37"/>
      </c>
      <c r="O86" s="55">
        <f>Payment!$B$5</f>
        <v>43282</v>
      </c>
      <c r="P86" s="54">
        <f>Payment!$B$4</f>
        <v>0</v>
      </c>
      <c r="Q86" s="54">
        <f t="shared" si="36"/>
        <v>0</v>
      </c>
      <c r="R86" s="54">
        <f t="shared" si="36"/>
        <v>0</v>
      </c>
      <c r="S86" s="54">
        <f t="shared" si="21"/>
        <v>0</v>
      </c>
      <c r="T86" s="54">
        <f t="shared" si="22"/>
        <v>0</v>
      </c>
      <c r="U86" s="54">
        <f t="shared" si="23"/>
        <v>0</v>
      </c>
      <c r="V86" s="54">
        <f t="shared" si="24"/>
        <v>0</v>
      </c>
      <c r="W86" s="54">
        <f t="shared" si="25"/>
        <v>0</v>
      </c>
      <c r="X86" s="54">
        <f t="shared" si="26"/>
        <v>0</v>
      </c>
      <c r="Y86" s="54">
        <f t="shared" si="27"/>
        <v>0</v>
      </c>
      <c r="Z86" s="54">
        <f t="shared" si="28"/>
        <v>0</v>
      </c>
      <c r="AA86" s="54">
        <f t="shared" si="29"/>
        <v>0</v>
      </c>
      <c r="AB86" s="54">
        <f t="shared" si="30"/>
        <v>0</v>
      </c>
      <c r="AC86" s="54">
        <f t="shared" si="31"/>
        <v>0</v>
      </c>
      <c r="AD86" s="54">
        <f t="shared" si="32"/>
        <v>0</v>
      </c>
      <c r="AE86" s="54">
        <f t="shared" si="33"/>
        <v>0</v>
      </c>
      <c r="AF86" s="54">
        <f t="shared" si="34"/>
        <v>0</v>
      </c>
      <c r="AG86" s="54">
        <f t="shared" si="39"/>
        <v>0</v>
      </c>
      <c r="AH86" s="54">
        <f t="shared" si="38"/>
        <v>0</v>
      </c>
    </row>
    <row r="87" spans="1:34" ht="12">
      <c r="A87" s="36"/>
      <c r="B87" s="36"/>
      <c r="C87" s="36"/>
      <c r="D87" s="36"/>
      <c r="E87" s="36"/>
      <c r="F87" s="36"/>
      <c r="G87" s="37"/>
      <c r="H87" s="36"/>
      <c r="I87" s="49">
        <f ca="1" t="shared" si="20"/>
      </c>
      <c r="J87" s="38"/>
      <c r="K87" s="41"/>
      <c r="L87" s="36"/>
      <c r="M87" s="36"/>
      <c r="N87" s="50">
        <f t="shared" si="37"/>
      </c>
      <c r="O87" s="55">
        <f>Payment!$B$5</f>
        <v>43282</v>
      </c>
      <c r="P87" s="54">
        <f>Payment!$B$4</f>
        <v>0</v>
      </c>
      <c r="Q87" s="54">
        <f t="shared" si="36"/>
        <v>0</v>
      </c>
      <c r="R87" s="54">
        <f t="shared" si="36"/>
        <v>0</v>
      </c>
      <c r="S87" s="54">
        <f t="shared" si="21"/>
        <v>0</v>
      </c>
      <c r="T87" s="54">
        <f t="shared" si="22"/>
        <v>0</v>
      </c>
      <c r="U87" s="54">
        <f t="shared" si="23"/>
        <v>0</v>
      </c>
      <c r="V87" s="54">
        <f t="shared" si="24"/>
        <v>0</v>
      </c>
      <c r="W87" s="54">
        <f t="shared" si="25"/>
        <v>0</v>
      </c>
      <c r="X87" s="54">
        <f t="shared" si="26"/>
        <v>0</v>
      </c>
      <c r="Y87" s="54">
        <f t="shared" si="27"/>
        <v>0</v>
      </c>
      <c r="Z87" s="54">
        <f t="shared" si="28"/>
        <v>0</v>
      </c>
      <c r="AA87" s="54">
        <f t="shared" si="29"/>
        <v>0</v>
      </c>
      <c r="AB87" s="54">
        <f t="shared" si="30"/>
        <v>0</v>
      </c>
      <c r="AC87" s="54">
        <f t="shared" si="31"/>
        <v>0</v>
      </c>
      <c r="AD87" s="54">
        <f t="shared" si="32"/>
        <v>0</v>
      </c>
      <c r="AE87" s="54">
        <f t="shared" si="33"/>
        <v>0</v>
      </c>
      <c r="AF87" s="54">
        <f t="shared" si="34"/>
        <v>0</v>
      </c>
      <c r="AG87" s="54">
        <f t="shared" si="39"/>
        <v>0</v>
      </c>
      <c r="AH87" s="54">
        <f t="shared" si="38"/>
        <v>0</v>
      </c>
    </row>
    <row r="88" spans="1:34" ht="12">
      <c r="A88" s="36"/>
      <c r="B88" s="36"/>
      <c r="C88" s="36"/>
      <c r="D88" s="36"/>
      <c r="E88" s="36"/>
      <c r="F88" s="36"/>
      <c r="G88" s="37"/>
      <c r="H88" s="36"/>
      <c r="I88" s="49">
        <f ca="1" t="shared" si="20"/>
      </c>
      <c r="J88" s="38"/>
      <c r="K88" s="41"/>
      <c r="L88" s="36"/>
      <c r="M88" s="36"/>
      <c r="N88" s="50">
        <f t="shared" si="37"/>
      </c>
      <c r="O88" s="55">
        <f>Payment!$B$5</f>
        <v>43282</v>
      </c>
      <c r="P88" s="54">
        <f>Payment!$B$4</f>
        <v>0</v>
      </c>
      <c r="Q88" s="54">
        <f t="shared" si="36"/>
        <v>0</v>
      </c>
      <c r="R88" s="54">
        <f t="shared" si="36"/>
        <v>0</v>
      </c>
      <c r="S88" s="54">
        <f t="shared" si="21"/>
        <v>0</v>
      </c>
      <c r="T88" s="54">
        <f t="shared" si="22"/>
        <v>0</v>
      </c>
      <c r="U88" s="54">
        <f t="shared" si="23"/>
        <v>0</v>
      </c>
      <c r="V88" s="54">
        <f t="shared" si="24"/>
        <v>0</v>
      </c>
      <c r="W88" s="54">
        <f t="shared" si="25"/>
        <v>0</v>
      </c>
      <c r="X88" s="54">
        <f t="shared" si="26"/>
        <v>0</v>
      </c>
      <c r="Y88" s="54">
        <f t="shared" si="27"/>
        <v>0</v>
      </c>
      <c r="Z88" s="54">
        <f t="shared" si="28"/>
        <v>0</v>
      </c>
      <c r="AA88" s="54">
        <f t="shared" si="29"/>
        <v>0</v>
      </c>
      <c r="AB88" s="54">
        <f t="shared" si="30"/>
        <v>0</v>
      </c>
      <c r="AC88" s="54">
        <f t="shared" si="31"/>
        <v>0</v>
      </c>
      <c r="AD88" s="54">
        <f t="shared" si="32"/>
        <v>0</v>
      </c>
      <c r="AE88" s="54">
        <f t="shared" si="33"/>
        <v>0</v>
      </c>
      <c r="AF88" s="54">
        <f t="shared" si="34"/>
        <v>0</v>
      </c>
      <c r="AG88" s="54">
        <f t="shared" si="39"/>
        <v>0</v>
      </c>
      <c r="AH88" s="54">
        <f t="shared" si="38"/>
        <v>0</v>
      </c>
    </row>
    <row r="89" spans="1:34" ht="12">
      <c r="A89" s="36"/>
      <c r="B89" s="36"/>
      <c r="C89" s="36"/>
      <c r="D89" s="36"/>
      <c r="E89" s="36"/>
      <c r="F89" s="36"/>
      <c r="G89" s="37"/>
      <c r="H89" s="36"/>
      <c r="I89" s="49">
        <f ca="1" t="shared" si="20"/>
      </c>
      <c r="J89" s="38"/>
      <c r="K89" s="41"/>
      <c r="L89" s="36"/>
      <c r="M89" s="36"/>
      <c r="N89" s="50">
        <f t="shared" si="37"/>
      </c>
      <c r="O89" s="55">
        <f>Payment!$B$5</f>
        <v>43282</v>
      </c>
      <c r="P89" s="54">
        <f>Payment!$B$4</f>
        <v>0</v>
      </c>
      <c r="Q89" s="54">
        <f t="shared" si="36"/>
        <v>0</v>
      </c>
      <c r="R89" s="54">
        <f t="shared" si="36"/>
        <v>0</v>
      </c>
      <c r="S89" s="54">
        <f t="shared" si="21"/>
        <v>0</v>
      </c>
      <c r="T89" s="54">
        <f t="shared" si="22"/>
        <v>0</v>
      </c>
      <c r="U89" s="54">
        <f t="shared" si="23"/>
        <v>0</v>
      </c>
      <c r="V89" s="54">
        <f t="shared" si="24"/>
        <v>0</v>
      </c>
      <c r="W89" s="54">
        <f t="shared" si="25"/>
        <v>0</v>
      </c>
      <c r="X89" s="54">
        <f t="shared" si="26"/>
        <v>0</v>
      </c>
      <c r="Y89" s="54">
        <f t="shared" si="27"/>
        <v>0</v>
      </c>
      <c r="Z89" s="54">
        <f t="shared" si="28"/>
        <v>0</v>
      </c>
      <c r="AA89" s="54">
        <f t="shared" si="29"/>
        <v>0</v>
      </c>
      <c r="AB89" s="54">
        <f t="shared" si="30"/>
        <v>0</v>
      </c>
      <c r="AC89" s="54">
        <f t="shared" si="31"/>
        <v>0</v>
      </c>
      <c r="AD89" s="54">
        <f t="shared" si="32"/>
        <v>0</v>
      </c>
      <c r="AE89" s="54">
        <f t="shared" si="33"/>
        <v>0</v>
      </c>
      <c r="AF89" s="54">
        <f t="shared" si="34"/>
        <v>0</v>
      </c>
      <c r="AG89" s="54">
        <f t="shared" si="39"/>
        <v>0</v>
      </c>
      <c r="AH89" s="54">
        <f t="shared" si="38"/>
        <v>0</v>
      </c>
    </row>
    <row r="90" spans="1:34" ht="12">
      <c r="A90" s="36"/>
      <c r="B90" s="36"/>
      <c r="C90" s="36"/>
      <c r="D90" s="36"/>
      <c r="E90" s="36"/>
      <c r="F90" s="36"/>
      <c r="G90" s="37"/>
      <c r="H90" s="36"/>
      <c r="I90" s="49">
        <f ca="1" t="shared" si="20"/>
      </c>
      <c r="J90" s="38"/>
      <c r="K90" s="41"/>
      <c r="L90" s="36"/>
      <c r="M90" s="36"/>
      <c r="N90" s="50">
        <f t="shared" si="37"/>
      </c>
      <c r="O90" s="55">
        <f>Payment!$B$5</f>
        <v>43282</v>
      </c>
      <c r="P90" s="54">
        <f>Payment!$B$4</f>
        <v>0</v>
      </c>
      <c r="Q90" s="54">
        <f t="shared" si="36"/>
        <v>0</v>
      </c>
      <c r="R90" s="54">
        <f t="shared" si="36"/>
        <v>0</v>
      </c>
      <c r="S90" s="54">
        <f t="shared" si="21"/>
        <v>0</v>
      </c>
      <c r="T90" s="54">
        <f t="shared" si="22"/>
        <v>0</v>
      </c>
      <c r="U90" s="54">
        <f t="shared" si="23"/>
        <v>0</v>
      </c>
      <c r="V90" s="54">
        <f t="shared" si="24"/>
        <v>0</v>
      </c>
      <c r="W90" s="54">
        <f t="shared" si="25"/>
        <v>0</v>
      </c>
      <c r="X90" s="54">
        <f t="shared" si="26"/>
        <v>0</v>
      </c>
      <c r="Y90" s="54">
        <f t="shared" si="27"/>
        <v>0</v>
      </c>
      <c r="Z90" s="54">
        <f t="shared" si="28"/>
        <v>0</v>
      </c>
      <c r="AA90" s="54">
        <f t="shared" si="29"/>
        <v>0</v>
      </c>
      <c r="AB90" s="54">
        <f t="shared" si="30"/>
        <v>0</v>
      </c>
      <c r="AC90" s="54">
        <f t="shared" si="31"/>
        <v>0</v>
      </c>
      <c r="AD90" s="54">
        <f t="shared" si="32"/>
        <v>0</v>
      </c>
      <c r="AE90" s="54">
        <f t="shared" si="33"/>
        <v>0</v>
      </c>
      <c r="AF90" s="54">
        <f t="shared" si="34"/>
        <v>0</v>
      </c>
      <c r="AG90" s="54">
        <f t="shared" si="39"/>
        <v>0</v>
      </c>
      <c r="AH90" s="54">
        <f t="shared" si="38"/>
        <v>0</v>
      </c>
    </row>
    <row r="91" spans="1:34" ht="12">
      <c r="A91" s="36"/>
      <c r="B91" s="36"/>
      <c r="C91" s="36"/>
      <c r="D91" s="36"/>
      <c r="E91" s="36"/>
      <c r="F91" s="36"/>
      <c r="G91" s="37"/>
      <c r="H91" s="36"/>
      <c r="I91" s="49">
        <f ca="1" t="shared" si="20"/>
      </c>
      <c r="J91" s="38"/>
      <c r="K91" s="41"/>
      <c r="L91" s="36"/>
      <c r="M91" s="36"/>
      <c r="N91" s="50">
        <f t="shared" si="37"/>
      </c>
      <c r="O91" s="55">
        <f>Payment!$B$5</f>
        <v>43282</v>
      </c>
      <c r="P91" s="54">
        <f>Payment!$B$4</f>
        <v>0</v>
      </c>
      <c r="Q91" s="54">
        <f t="shared" si="36"/>
        <v>0</v>
      </c>
      <c r="R91" s="54">
        <f t="shared" si="36"/>
        <v>0</v>
      </c>
      <c r="S91" s="54">
        <f t="shared" si="21"/>
        <v>0</v>
      </c>
      <c r="T91" s="54">
        <f t="shared" si="22"/>
        <v>0</v>
      </c>
      <c r="U91" s="54">
        <f t="shared" si="23"/>
        <v>0</v>
      </c>
      <c r="V91" s="54">
        <f t="shared" si="24"/>
        <v>0</v>
      </c>
      <c r="W91" s="54">
        <f t="shared" si="25"/>
        <v>0</v>
      </c>
      <c r="X91" s="54">
        <f t="shared" si="26"/>
        <v>0</v>
      </c>
      <c r="Y91" s="54">
        <f t="shared" si="27"/>
        <v>0</v>
      </c>
      <c r="Z91" s="54">
        <f t="shared" si="28"/>
        <v>0</v>
      </c>
      <c r="AA91" s="54">
        <f t="shared" si="29"/>
        <v>0</v>
      </c>
      <c r="AB91" s="54">
        <f t="shared" si="30"/>
        <v>0</v>
      </c>
      <c r="AC91" s="54">
        <f t="shared" si="31"/>
        <v>0</v>
      </c>
      <c r="AD91" s="54">
        <f t="shared" si="32"/>
        <v>0</v>
      </c>
      <c r="AE91" s="54">
        <f t="shared" si="33"/>
        <v>0</v>
      </c>
      <c r="AF91" s="54">
        <f t="shared" si="34"/>
        <v>0</v>
      </c>
      <c r="AG91" s="54">
        <f t="shared" si="39"/>
        <v>0</v>
      </c>
      <c r="AH91" s="54">
        <f t="shared" si="38"/>
        <v>0</v>
      </c>
    </row>
    <row r="92" spans="1:34" ht="12">
      <c r="A92" s="36"/>
      <c r="B92" s="36"/>
      <c r="C92" s="36"/>
      <c r="D92" s="36"/>
      <c r="E92" s="36"/>
      <c r="F92" s="36"/>
      <c r="G92" s="37"/>
      <c r="H92" s="36"/>
      <c r="I92" s="49">
        <f ca="1" t="shared" si="20"/>
      </c>
      <c r="J92" s="38"/>
      <c r="K92" s="41"/>
      <c r="L92" s="36"/>
      <c r="M92" s="36"/>
      <c r="N92" s="50">
        <f t="shared" si="37"/>
      </c>
      <c r="O92" s="55">
        <f>Payment!$B$5</f>
        <v>43282</v>
      </c>
      <c r="P92" s="54">
        <f>Payment!$B$4</f>
        <v>0</v>
      </c>
      <c r="Q92" s="54">
        <f t="shared" si="36"/>
        <v>0</v>
      </c>
      <c r="R92" s="54">
        <f t="shared" si="36"/>
        <v>0</v>
      </c>
      <c r="S92" s="54">
        <f t="shared" si="21"/>
        <v>0</v>
      </c>
      <c r="T92" s="54">
        <f t="shared" si="22"/>
        <v>0</v>
      </c>
      <c r="U92" s="54">
        <f t="shared" si="23"/>
        <v>0</v>
      </c>
      <c r="V92" s="54">
        <f t="shared" si="24"/>
        <v>0</v>
      </c>
      <c r="W92" s="54">
        <f t="shared" si="25"/>
        <v>0</v>
      </c>
      <c r="X92" s="54">
        <f t="shared" si="26"/>
        <v>0</v>
      </c>
      <c r="Y92" s="54">
        <f t="shared" si="27"/>
        <v>0</v>
      </c>
      <c r="Z92" s="54">
        <f t="shared" si="28"/>
        <v>0</v>
      </c>
      <c r="AA92" s="54">
        <f t="shared" si="29"/>
        <v>0</v>
      </c>
      <c r="AB92" s="54">
        <f t="shared" si="30"/>
        <v>0</v>
      </c>
      <c r="AC92" s="54">
        <f t="shared" si="31"/>
        <v>0</v>
      </c>
      <c r="AD92" s="54">
        <f t="shared" si="32"/>
        <v>0</v>
      </c>
      <c r="AE92" s="54">
        <f t="shared" si="33"/>
        <v>0</v>
      </c>
      <c r="AF92" s="54">
        <f t="shared" si="34"/>
        <v>0</v>
      </c>
      <c r="AG92" s="54">
        <f t="shared" si="39"/>
        <v>0</v>
      </c>
      <c r="AH92" s="54">
        <f t="shared" si="38"/>
        <v>0</v>
      </c>
    </row>
    <row r="93" spans="1:34" ht="12">
      <c r="A93" s="36"/>
      <c r="B93" s="36"/>
      <c r="C93" s="36"/>
      <c r="D93" s="36"/>
      <c r="E93" s="36"/>
      <c r="F93" s="36"/>
      <c r="G93" s="37"/>
      <c r="H93" s="36"/>
      <c r="I93" s="49">
        <f ca="1" t="shared" si="20"/>
      </c>
      <c r="J93" s="38"/>
      <c r="K93" s="41"/>
      <c r="L93" s="36"/>
      <c r="M93" s="36"/>
      <c r="N93" s="50">
        <f t="shared" si="37"/>
      </c>
      <c r="O93" s="55">
        <f>Payment!$B$5</f>
        <v>43282</v>
      </c>
      <c r="P93" s="54">
        <f>Payment!$B$4</f>
        <v>0</v>
      </c>
      <c r="Q93" s="54">
        <f t="shared" si="36"/>
        <v>0</v>
      </c>
      <c r="R93" s="54">
        <f t="shared" si="36"/>
        <v>0</v>
      </c>
      <c r="S93" s="54">
        <f t="shared" si="21"/>
        <v>0</v>
      </c>
      <c r="T93" s="54">
        <f t="shared" si="22"/>
        <v>0</v>
      </c>
      <c r="U93" s="54">
        <f t="shared" si="23"/>
        <v>0</v>
      </c>
      <c r="V93" s="54">
        <f t="shared" si="24"/>
        <v>0</v>
      </c>
      <c r="W93" s="54">
        <f t="shared" si="25"/>
        <v>0</v>
      </c>
      <c r="X93" s="54">
        <f t="shared" si="26"/>
        <v>0</v>
      </c>
      <c r="Y93" s="54">
        <f t="shared" si="27"/>
        <v>0</v>
      </c>
      <c r="Z93" s="54">
        <f t="shared" si="28"/>
        <v>0</v>
      </c>
      <c r="AA93" s="54">
        <f t="shared" si="29"/>
        <v>0</v>
      </c>
      <c r="AB93" s="54">
        <f t="shared" si="30"/>
        <v>0</v>
      </c>
      <c r="AC93" s="54">
        <f t="shared" si="31"/>
        <v>0</v>
      </c>
      <c r="AD93" s="54">
        <f t="shared" si="32"/>
        <v>0</v>
      </c>
      <c r="AE93" s="54">
        <f t="shared" si="33"/>
        <v>0</v>
      </c>
      <c r="AF93" s="54">
        <f t="shared" si="34"/>
        <v>0</v>
      </c>
      <c r="AG93" s="54">
        <f t="shared" si="39"/>
        <v>0</v>
      </c>
      <c r="AH93" s="54">
        <f t="shared" si="38"/>
        <v>0</v>
      </c>
    </row>
    <row r="94" spans="1:34" ht="12">
      <c r="A94" s="36"/>
      <c r="B94" s="36"/>
      <c r="C94" s="36"/>
      <c r="D94" s="36"/>
      <c r="E94" s="36"/>
      <c r="F94" s="36"/>
      <c r="G94" s="37"/>
      <c r="H94" s="36"/>
      <c r="I94" s="49">
        <f ca="1" t="shared" si="20"/>
      </c>
      <c r="J94" s="38"/>
      <c r="K94" s="41"/>
      <c r="L94" s="36"/>
      <c r="M94" s="36"/>
      <c r="N94" s="50">
        <f t="shared" si="37"/>
      </c>
      <c r="O94" s="55">
        <f>Payment!$B$5</f>
        <v>43282</v>
      </c>
      <c r="P94" s="54">
        <f>Payment!$B$4</f>
        <v>0</v>
      </c>
      <c r="Q94" s="54">
        <f t="shared" si="36"/>
        <v>0</v>
      </c>
      <c r="R94" s="54">
        <f t="shared" si="36"/>
        <v>0</v>
      </c>
      <c r="S94" s="54">
        <f t="shared" si="21"/>
        <v>0</v>
      </c>
      <c r="T94" s="54">
        <f t="shared" si="22"/>
        <v>0</v>
      </c>
      <c r="U94" s="54">
        <f t="shared" si="23"/>
        <v>0</v>
      </c>
      <c r="V94" s="54">
        <f t="shared" si="24"/>
        <v>0</v>
      </c>
      <c r="W94" s="54">
        <f t="shared" si="25"/>
        <v>0</v>
      </c>
      <c r="X94" s="54">
        <f t="shared" si="26"/>
        <v>0</v>
      </c>
      <c r="Y94" s="54">
        <f t="shared" si="27"/>
        <v>0</v>
      </c>
      <c r="Z94" s="54">
        <f t="shared" si="28"/>
        <v>0</v>
      </c>
      <c r="AA94" s="54">
        <f t="shared" si="29"/>
        <v>0</v>
      </c>
      <c r="AB94" s="54">
        <f t="shared" si="30"/>
        <v>0</v>
      </c>
      <c r="AC94" s="54">
        <f t="shared" si="31"/>
        <v>0</v>
      </c>
      <c r="AD94" s="54">
        <f t="shared" si="32"/>
        <v>0</v>
      </c>
      <c r="AE94" s="54">
        <f t="shared" si="33"/>
        <v>0</v>
      </c>
      <c r="AF94" s="54">
        <f t="shared" si="34"/>
        <v>0</v>
      </c>
      <c r="AG94" s="54">
        <f t="shared" si="39"/>
        <v>0</v>
      </c>
      <c r="AH94" s="54">
        <f t="shared" si="38"/>
        <v>0</v>
      </c>
    </row>
    <row r="95" spans="1:34" ht="12">
      <c r="A95" s="36"/>
      <c r="B95" s="36"/>
      <c r="C95" s="36"/>
      <c r="D95" s="36"/>
      <c r="E95" s="36"/>
      <c r="F95" s="36"/>
      <c r="G95" s="37"/>
      <c r="H95" s="36"/>
      <c r="I95" s="49">
        <f ca="1" t="shared" si="20"/>
      </c>
      <c r="J95" s="38"/>
      <c r="K95" s="41"/>
      <c r="L95" s="36"/>
      <c r="M95" s="36"/>
      <c r="N95" s="50">
        <f t="shared" si="37"/>
      </c>
      <c r="O95" s="55">
        <f>Payment!$B$5</f>
        <v>43282</v>
      </c>
      <c r="P95" s="54">
        <f>Payment!$B$4</f>
        <v>0</v>
      </c>
      <c r="Q95" s="54">
        <f t="shared" si="36"/>
        <v>0</v>
      </c>
      <c r="R95" s="54">
        <f t="shared" si="36"/>
        <v>0</v>
      </c>
      <c r="S95" s="54">
        <f t="shared" si="21"/>
        <v>0</v>
      </c>
      <c r="T95" s="54">
        <f t="shared" si="22"/>
        <v>0</v>
      </c>
      <c r="U95" s="54">
        <f t="shared" si="23"/>
        <v>0</v>
      </c>
      <c r="V95" s="54">
        <f t="shared" si="24"/>
        <v>0</v>
      </c>
      <c r="W95" s="54">
        <f t="shared" si="25"/>
        <v>0</v>
      </c>
      <c r="X95" s="54">
        <f t="shared" si="26"/>
        <v>0</v>
      </c>
      <c r="Y95" s="54">
        <f t="shared" si="27"/>
        <v>0</v>
      </c>
      <c r="Z95" s="54">
        <f t="shared" si="28"/>
        <v>0</v>
      </c>
      <c r="AA95" s="54">
        <f t="shared" si="29"/>
        <v>0</v>
      </c>
      <c r="AB95" s="54">
        <f t="shared" si="30"/>
        <v>0</v>
      </c>
      <c r="AC95" s="54">
        <f t="shared" si="31"/>
        <v>0</v>
      </c>
      <c r="AD95" s="54">
        <f t="shared" si="32"/>
        <v>0</v>
      </c>
      <c r="AE95" s="54">
        <f t="shared" si="33"/>
        <v>0</v>
      </c>
      <c r="AF95" s="54">
        <f t="shared" si="34"/>
        <v>0</v>
      </c>
      <c r="AG95" s="54">
        <f t="shared" si="39"/>
        <v>0</v>
      </c>
      <c r="AH95" s="54">
        <f t="shared" si="38"/>
        <v>0</v>
      </c>
    </row>
    <row r="96" spans="1:34" ht="12">
      <c r="A96" s="36"/>
      <c r="B96" s="36"/>
      <c r="C96" s="36"/>
      <c r="D96" s="36"/>
      <c r="E96" s="36"/>
      <c r="F96" s="36"/>
      <c r="G96" s="37"/>
      <c r="H96" s="36"/>
      <c r="I96" s="49">
        <f ca="1" t="shared" si="20"/>
      </c>
      <c r="J96" s="38"/>
      <c r="K96" s="41"/>
      <c r="L96" s="36"/>
      <c r="M96" s="36"/>
      <c r="N96" s="50">
        <f t="shared" si="37"/>
      </c>
      <c r="O96" s="55">
        <f>Payment!$B$5</f>
        <v>43282</v>
      </c>
      <c r="P96" s="54">
        <f>Payment!$B$4</f>
        <v>0</v>
      </c>
      <c r="Q96" s="54">
        <f t="shared" si="36"/>
        <v>0</v>
      </c>
      <c r="R96" s="54">
        <f t="shared" si="36"/>
        <v>0</v>
      </c>
      <c r="S96" s="54">
        <f t="shared" si="21"/>
        <v>0</v>
      </c>
      <c r="T96" s="54">
        <f t="shared" si="22"/>
        <v>0</v>
      </c>
      <c r="U96" s="54">
        <f t="shared" si="23"/>
        <v>0</v>
      </c>
      <c r="V96" s="54">
        <f t="shared" si="24"/>
        <v>0</v>
      </c>
      <c r="W96" s="54">
        <f t="shared" si="25"/>
        <v>0</v>
      </c>
      <c r="X96" s="54">
        <f t="shared" si="26"/>
        <v>0</v>
      </c>
      <c r="Y96" s="54">
        <f t="shared" si="27"/>
        <v>0</v>
      </c>
      <c r="Z96" s="54">
        <f t="shared" si="28"/>
        <v>0</v>
      </c>
      <c r="AA96" s="54">
        <f t="shared" si="29"/>
        <v>0</v>
      </c>
      <c r="AB96" s="54">
        <f t="shared" si="30"/>
        <v>0</v>
      </c>
      <c r="AC96" s="54">
        <f t="shared" si="31"/>
        <v>0</v>
      </c>
      <c r="AD96" s="54">
        <f t="shared" si="32"/>
        <v>0</v>
      </c>
      <c r="AE96" s="54">
        <f t="shared" si="33"/>
        <v>0</v>
      </c>
      <c r="AF96" s="54">
        <f t="shared" si="34"/>
        <v>0</v>
      </c>
      <c r="AG96" s="54">
        <f t="shared" si="39"/>
        <v>0</v>
      </c>
      <c r="AH96" s="54">
        <f t="shared" si="38"/>
        <v>0</v>
      </c>
    </row>
    <row r="97" spans="1:34" ht="12">
      <c r="A97" s="36"/>
      <c r="B97" s="36"/>
      <c r="C97" s="36"/>
      <c r="D97" s="36"/>
      <c r="E97" s="36"/>
      <c r="F97" s="36"/>
      <c r="G97" s="37"/>
      <c r="H97" s="36"/>
      <c r="I97" s="49">
        <f ca="1" t="shared" si="20"/>
      </c>
      <c r="J97" s="38"/>
      <c r="K97" s="41"/>
      <c r="L97" s="36"/>
      <c r="M97" s="36"/>
      <c r="N97" s="50">
        <f t="shared" si="37"/>
      </c>
      <c r="O97" s="55">
        <f>Payment!$B$5</f>
        <v>43282</v>
      </c>
      <c r="P97" s="54">
        <f>Payment!$B$4</f>
        <v>0</v>
      </c>
      <c r="Q97" s="54">
        <f t="shared" si="36"/>
        <v>0</v>
      </c>
      <c r="R97" s="54">
        <f t="shared" si="36"/>
        <v>0</v>
      </c>
      <c r="S97" s="54">
        <f t="shared" si="21"/>
        <v>0</v>
      </c>
      <c r="T97" s="54">
        <f t="shared" si="22"/>
        <v>0</v>
      </c>
      <c r="U97" s="54">
        <f t="shared" si="23"/>
        <v>0</v>
      </c>
      <c r="V97" s="54">
        <f t="shared" si="24"/>
        <v>0</v>
      </c>
      <c r="W97" s="54">
        <f t="shared" si="25"/>
        <v>0</v>
      </c>
      <c r="X97" s="54">
        <f t="shared" si="26"/>
        <v>0</v>
      </c>
      <c r="Y97" s="54">
        <f t="shared" si="27"/>
        <v>0</v>
      </c>
      <c r="Z97" s="54">
        <f t="shared" si="28"/>
        <v>0</v>
      </c>
      <c r="AA97" s="54">
        <f t="shared" si="29"/>
        <v>0</v>
      </c>
      <c r="AB97" s="54">
        <f t="shared" si="30"/>
        <v>0</v>
      </c>
      <c r="AC97" s="54">
        <f t="shared" si="31"/>
        <v>0</v>
      </c>
      <c r="AD97" s="54">
        <f t="shared" si="32"/>
        <v>0</v>
      </c>
      <c r="AE97" s="54">
        <f t="shared" si="33"/>
        <v>0</v>
      </c>
      <c r="AF97" s="54">
        <f t="shared" si="34"/>
        <v>0</v>
      </c>
      <c r="AG97" s="54">
        <f t="shared" si="39"/>
        <v>0</v>
      </c>
      <c r="AH97" s="54">
        <f t="shared" si="38"/>
        <v>0</v>
      </c>
    </row>
    <row r="98" spans="1:34" ht="12">
      <c r="A98" s="36"/>
      <c r="B98" s="36"/>
      <c r="C98" s="36"/>
      <c r="D98" s="36"/>
      <c r="E98" s="36"/>
      <c r="F98" s="36"/>
      <c r="G98" s="37"/>
      <c r="H98" s="36"/>
      <c r="I98" s="49">
        <f ca="1" t="shared" si="20"/>
      </c>
      <c r="J98" s="38"/>
      <c r="K98" s="41"/>
      <c r="L98" s="36"/>
      <c r="M98" s="36"/>
      <c r="N98" s="50">
        <f t="shared" si="37"/>
      </c>
      <c r="O98" s="55">
        <f>Payment!$B$5</f>
        <v>43282</v>
      </c>
      <c r="P98" s="54">
        <f>Payment!$B$4</f>
        <v>0</v>
      </c>
      <c r="Q98" s="54">
        <f t="shared" si="36"/>
        <v>0</v>
      </c>
      <c r="R98" s="54">
        <f t="shared" si="36"/>
        <v>0</v>
      </c>
      <c r="S98" s="54">
        <f t="shared" si="21"/>
        <v>0</v>
      </c>
      <c r="T98" s="54">
        <f t="shared" si="22"/>
        <v>0</v>
      </c>
      <c r="U98" s="54">
        <f t="shared" si="23"/>
        <v>0</v>
      </c>
      <c r="V98" s="54">
        <f t="shared" si="24"/>
        <v>0</v>
      </c>
      <c r="W98" s="54">
        <f t="shared" si="25"/>
        <v>0</v>
      </c>
      <c r="X98" s="54">
        <f t="shared" si="26"/>
        <v>0</v>
      </c>
      <c r="Y98" s="54">
        <f t="shared" si="27"/>
        <v>0</v>
      </c>
      <c r="Z98" s="54">
        <f t="shared" si="28"/>
        <v>0</v>
      </c>
      <c r="AA98" s="54">
        <f t="shared" si="29"/>
        <v>0</v>
      </c>
      <c r="AB98" s="54">
        <f t="shared" si="30"/>
        <v>0</v>
      </c>
      <c r="AC98" s="54">
        <f t="shared" si="31"/>
        <v>0</v>
      </c>
      <c r="AD98" s="54">
        <f t="shared" si="32"/>
        <v>0</v>
      </c>
      <c r="AE98" s="54">
        <f t="shared" si="33"/>
        <v>0</v>
      </c>
      <c r="AF98" s="54">
        <f t="shared" si="34"/>
        <v>0</v>
      </c>
      <c r="AG98" s="54">
        <f t="shared" si="39"/>
        <v>0</v>
      </c>
      <c r="AH98" s="54">
        <f t="shared" si="38"/>
        <v>0</v>
      </c>
    </row>
    <row r="99" spans="1:34" ht="12">
      <c r="A99" s="36"/>
      <c r="B99" s="36"/>
      <c r="C99" s="36"/>
      <c r="D99" s="36"/>
      <c r="E99" s="36"/>
      <c r="F99" s="36"/>
      <c r="G99" s="37"/>
      <c r="H99" s="36"/>
      <c r="I99" s="49">
        <f ca="1" t="shared" si="20"/>
      </c>
      <c r="J99" s="38"/>
      <c r="K99" s="41"/>
      <c r="L99" s="36"/>
      <c r="M99" s="36"/>
      <c r="N99" s="50">
        <f t="shared" si="37"/>
      </c>
      <c r="O99" s="55">
        <f>Payment!$B$5</f>
        <v>43282</v>
      </c>
      <c r="P99" s="54">
        <f>Payment!$B$4</f>
        <v>0</v>
      </c>
      <c r="Q99" s="54">
        <f t="shared" si="36"/>
        <v>0</v>
      </c>
      <c r="R99" s="54">
        <f t="shared" si="36"/>
        <v>0</v>
      </c>
      <c r="S99" s="54">
        <f t="shared" si="21"/>
        <v>0</v>
      </c>
      <c r="T99" s="54">
        <f t="shared" si="22"/>
        <v>0</v>
      </c>
      <c r="U99" s="54">
        <f t="shared" si="23"/>
        <v>0</v>
      </c>
      <c r="V99" s="54">
        <f t="shared" si="24"/>
        <v>0</v>
      </c>
      <c r="W99" s="54">
        <f t="shared" si="25"/>
        <v>0</v>
      </c>
      <c r="X99" s="54">
        <f t="shared" si="26"/>
        <v>0</v>
      </c>
      <c r="Y99" s="54">
        <f t="shared" si="27"/>
        <v>0</v>
      </c>
      <c r="Z99" s="54">
        <f t="shared" si="28"/>
        <v>0</v>
      </c>
      <c r="AA99" s="54">
        <f t="shared" si="29"/>
        <v>0</v>
      </c>
      <c r="AB99" s="54">
        <f t="shared" si="30"/>
        <v>0</v>
      </c>
      <c r="AC99" s="54">
        <f t="shared" si="31"/>
        <v>0</v>
      </c>
      <c r="AD99" s="54">
        <f t="shared" si="32"/>
        <v>0</v>
      </c>
      <c r="AE99" s="54">
        <f t="shared" si="33"/>
        <v>0</v>
      </c>
      <c r="AF99" s="54">
        <f t="shared" si="34"/>
        <v>0</v>
      </c>
      <c r="AG99" s="54">
        <f t="shared" si="39"/>
        <v>0</v>
      </c>
      <c r="AH99" s="54">
        <f t="shared" si="38"/>
        <v>0</v>
      </c>
    </row>
    <row r="100" spans="1:34" ht="12">
      <c r="A100" s="36"/>
      <c r="B100" s="36"/>
      <c r="C100" s="36"/>
      <c r="D100" s="36"/>
      <c r="E100" s="36"/>
      <c r="F100" s="36"/>
      <c r="G100" s="37"/>
      <c r="H100" s="36"/>
      <c r="I100" s="49">
        <f ca="1" t="shared" si="20"/>
      </c>
      <c r="J100" s="38"/>
      <c r="K100" s="41"/>
      <c r="L100" s="36"/>
      <c r="M100" s="36"/>
      <c r="N100" s="50">
        <f t="shared" si="37"/>
      </c>
      <c r="O100" s="55">
        <f>Payment!$B$5</f>
        <v>43282</v>
      </c>
      <c r="P100" s="54">
        <f>Payment!$B$4</f>
        <v>0</v>
      </c>
      <c r="Q100" s="54">
        <f t="shared" si="36"/>
        <v>0</v>
      </c>
      <c r="R100" s="54">
        <f t="shared" si="36"/>
        <v>0</v>
      </c>
      <c r="S100" s="54">
        <f t="shared" si="21"/>
        <v>0</v>
      </c>
      <c r="T100" s="54">
        <f t="shared" si="22"/>
        <v>0</v>
      </c>
      <c r="U100" s="54">
        <f t="shared" si="23"/>
        <v>0</v>
      </c>
      <c r="V100" s="54">
        <f t="shared" si="24"/>
        <v>0</v>
      </c>
      <c r="W100" s="54">
        <f t="shared" si="25"/>
        <v>0</v>
      </c>
      <c r="X100" s="54">
        <f t="shared" si="26"/>
        <v>0</v>
      </c>
      <c r="Y100" s="54">
        <f t="shared" si="27"/>
        <v>0</v>
      </c>
      <c r="Z100" s="54">
        <f t="shared" si="28"/>
        <v>0</v>
      </c>
      <c r="AA100" s="54">
        <f t="shared" si="29"/>
        <v>0</v>
      </c>
      <c r="AB100" s="54">
        <f t="shared" si="30"/>
        <v>0</v>
      </c>
      <c r="AC100" s="54">
        <f t="shared" si="31"/>
        <v>0</v>
      </c>
      <c r="AD100" s="54">
        <f t="shared" si="32"/>
        <v>0</v>
      </c>
      <c r="AE100" s="54">
        <f t="shared" si="33"/>
        <v>0</v>
      </c>
      <c r="AF100" s="54">
        <f t="shared" si="34"/>
        <v>0</v>
      </c>
      <c r="AG100" s="54">
        <f t="shared" si="39"/>
        <v>0</v>
      </c>
      <c r="AH100" s="54">
        <f t="shared" si="38"/>
        <v>0</v>
      </c>
    </row>
    <row r="101" spans="1:34" ht="12.75">
      <c r="A101" s="42"/>
      <c r="B101" s="42"/>
      <c r="C101" s="42"/>
      <c r="D101" s="42"/>
      <c r="E101" s="42"/>
      <c r="F101" s="42"/>
      <c r="G101" s="43"/>
      <c r="H101" s="42"/>
      <c r="I101" s="42"/>
      <c r="J101" s="44"/>
      <c r="K101" s="42"/>
      <c r="L101" s="42"/>
      <c r="M101" s="29" t="s">
        <v>49</v>
      </c>
      <c r="N101" s="51">
        <f aca="true" t="shared" si="40" ref="N101:AG101">SUM(N3:N100)</f>
        <v>0</v>
      </c>
      <c r="Q101" s="54">
        <f t="shared" si="40"/>
        <v>0</v>
      </c>
      <c r="R101" s="54">
        <f t="shared" si="40"/>
        <v>0</v>
      </c>
      <c r="S101" s="54">
        <f t="shared" si="40"/>
        <v>0</v>
      </c>
      <c r="T101" s="54">
        <f t="shared" si="40"/>
        <v>0</v>
      </c>
      <c r="U101" s="54">
        <f t="shared" si="40"/>
        <v>0</v>
      </c>
      <c r="V101" s="54">
        <f t="shared" si="40"/>
        <v>0</v>
      </c>
      <c r="W101" s="53">
        <f t="shared" si="40"/>
        <v>0</v>
      </c>
      <c r="X101" s="53">
        <f t="shared" si="40"/>
        <v>0</v>
      </c>
      <c r="Y101" s="53">
        <f t="shared" si="40"/>
        <v>0</v>
      </c>
      <c r="Z101" s="53">
        <f t="shared" si="40"/>
        <v>0</v>
      </c>
      <c r="AA101" s="53">
        <f t="shared" si="40"/>
        <v>0</v>
      </c>
      <c r="AB101" s="53">
        <f t="shared" si="40"/>
        <v>0</v>
      </c>
      <c r="AC101" s="53">
        <f t="shared" si="40"/>
        <v>0</v>
      </c>
      <c r="AD101" s="53">
        <f t="shared" si="40"/>
        <v>0</v>
      </c>
      <c r="AE101" s="53">
        <f t="shared" si="40"/>
        <v>0</v>
      </c>
      <c r="AF101" s="53">
        <f t="shared" si="40"/>
        <v>0</v>
      </c>
      <c r="AG101" s="54">
        <f t="shared" si="40"/>
        <v>0</v>
      </c>
      <c r="AH101" s="54">
        <f>SUM(AH3:AH100)</f>
        <v>0</v>
      </c>
    </row>
  </sheetData>
  <sheetProtection password="ED9E" sheet="1"/>
  <dataValidations count="4">
    <dataValidation type="list" allowBlank="1" showInputMessage="1" showErrorMessage="1" sqref="H3:H100">
      <formula1>$AI$2:$AI$3</formula1>
    </dataValidation>
    <dataValidation type="list" allowBlank="1" showInputMessage="1" showErrorMessage="1" sqref="L3:L100">
      <formula1>$AK$2:$AK$3</formula1>
    </dataValidation>
    <dataValidation type="list" allowBlank="1" showInputMessage="1" showErrorMessage="1" sqref="M3:M100">
      <formula1>$AL$2:$AL$3</formula1>
    </dataValidation>
    <dataValidation type="list" allowBlank="1" showInputMessage="1" showErrorMessage="1" sqref="A3:A100">
      <formula1>$AM$2:$AM$11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1"/>
  <sheetViews>
    <sheetView zoomScaleSheetLayoutView="100" zoomScalePageLayoutView="0" workbookViewId="0" topLeftCell="H1">
      <selection activeCell="N12" sqref="N12"/>
    </sheetView>
  </sheetViews>
  <sheetFormatPr defaultColWidth="15.28125" defaultRowHeight="15"/>
  <cols>
    <col min="1" max="1" width="9.57421875" style="30" bestFit="1" customWidth="1"/>
    <col min="2" max="2" width="20.28125" style="30" bestFit="1" customWidth="1"/>
    <col min="3" max="3" width="10.7109375" style="30" bestFit="1" customWidth="1"/>
    <col min="4" max="4" width="19.28125" style="30" bestFit="1" customWidth="1"/>
    <col min="5" max="5" width="15.28125" style="30" customWidth="1"/>
    <col min="6" max="6" width="10.28125" style="30" bestFit="1" customWidth="1"/>
    <col min="7" max="7" width="12.28125" style="45" bestFit="1" customWidth="1"/>
    <col min="8" max="8" width="12.8515625" style="30" bestFit="1" customWidth="1"/>
    <col min="9" max="9" width="13.421875" style="30" bestFit="1" customWidth="1"/>
    <col min="10" max="10" width="15.28125" style="46" customWidth="1"/>
    <col min="11" max="11" width="22.57421875" style="30" bestFit="1" customWidth="1"/>
    <col min="12" max="12" width="10.140625" style="30" bestFit="1" customWidth="1"/>
    <col min="13" max="13" width="19.7109375" style="59" bestFit="1" customWidth="1"/>
    <col min="14" max="14" width="14.00390625" style="59" bestFit="1" customWidth="1"/>
    <col min="15" max="15" width="15.28125" style="59" customWidth="1"/>
    <col min="16" max="17" width="11.7109375" style="59" bestFit="1" customWidth="1"/>
    <col min="18" max="18" width="13.28125" style="59" bestFit="1" customWidth="1"/>
    <col min="19" max="16384" width="15.28125" style="30" customWidth="1"/>
  </cols>
  <sheetData>
    <row r="1" spans="1:18" s="34" customFormat="1" ht="12.75">
      <c r="A1" s="29" t="s">
        <v>26</v>
      </c>
      <c r="B1" s="29" t="s">
        <v>10</v>
      </c>
      <c r="C1" s="29" t="s">
        <v>11</v>
      </c>
      <c r="D1" s="29" t="s">
        <v>12</v>
      </c>
      <c r="E1" s="29" t="s">
        <v>13</v>
      </c>
      <c r="F1" s="29" t="s">
        <v>18</v>
      </c>
      <c r="G1" s="32" t="s">
        <v>19</v>
      </c>
      <c r="H1" s="29" t="s">
        <v>20</v>
      </c>
      <c r="I1" s="29" t="s">
        <v>25</v>
      </c>
      <c r="J1" s="33" t="s">
        <v>15</v>
      </c>
      <c r="K1" s="29" t="s">
        <v>16</v>
      </c>
      <c r="L1" s="29" t="s">
        <v>14</v>
      </c>
      <c r="M1" s="58" t="s">
        <v>95</v>
      </c>
      <c r="N1" s="58" t="s">
        <v>96</v>
      </c>
      <c r="O1" s="58" t="s">
        <v>103</v>
      </c>
      <c r="P1" s="59" t="s">
        <v>20</v>
      </c>
      <c r="Q1" s="59" t="s">
        <v>25</v>
      </c>
      <c r="R1" s="59" t="s">
        <v>26</v>
      </c>
    </row>
    <row r="2" spans="1:18" s="34" customFormat="1" ht="12.75" hidden="1">
      <c r="A2" s="29"/>
      <c r="B2" s="29"/>
      <c r="C2" s="29"/>
      <c r="D2" s="35"/>
      <c r="E2" s="29"/>
      <c r="F2" s="29"/>
      <c r="G2" s="32"/>
      <c r="H2" s="29"/>
      <c r="I2" s="29"/>
      <c r="J2" s="33"/>
      <c r="K2" s="29"/>
      <c r="L2" s="29"/>
      <c r="M2" s="60"/>
      <c r="N2" s="59"/>
      <c r="O2" s="58"/>
      <c r="P2" s="59" t="s">
        <v>23</v>
      </c>
      <c r="Q2" s="59" t="s">
        <v>6</v>
      </c>
      <c r="R2" s="59" t="s">
        <v>104</v>
      </c>
    </row>
    <row r="3" spans="1:17" ht="12">
      <c r="A3" s="36"/>
      <c r="B3" s="36"/>
      <c r="C3" s="36"/>
      <c r="D3" s="36"/>
      <c r="E3" s="36"/>
      <c r="F3" s="36"/>
      <c r="G3" s="37"/>
      <c r="H3" s="36"/>
      <c r="I3" s="49">
        <f ca="1">IF(F3="","",IF(((TODAY()-G3)/365)&lt;16,"Junior","Senior"))</f>
      </c>
      <c r="J3" s="38"/>
      <c r="K3" s="41"/>
      <c r="L3" s="50">
        <f>IF(A3="Short Term",10)+IF(A3="",0)</f>
        <v>0</v>
      </c>
      <c r="M3" s="60">
        <f>Payment!$B$5</f>
        <v>43282</v>
      </c>
      <c r="N3" s="59">
        <f>Payment!$B$4</f>
        <v>0</v>
      </c>
      <c r="O3" s="59">
        <f>COUNTIF($L3,"10")</f>
        <v>0</v>
      </c>
      <c r="P3" s="59" t="s">
        <v>24</v>
      </c>
      <c r="Q3" s="59" t="s">
        <v>7</v>
      </c>
    </row>
    <row r="4" spans="1:15" ht="12">
      <c r="A4" s="36"/>
      <c r="B4" s="36"/>
      <c r="C4" s="36"/>
      <c r="D4" s="36"/>
      <c r="E4" s="36"/>
      <c r="F4" s="36"/>
      <c r="G4" s="37"/>
      <c r="H4" s="36"/>
      <c r="I4" s="49"/>
      <c r="J4" s="38"/>
      <c r="K4" s="41"/>
      <c r="L4" s="50">
        <f>IF(A4="Short Term",10)+IF(A4="",0)</f>
        <v>0</v>
      </c>
      <c r="M4" s="60">
        <f>Payment!$B$5</f>
        <v>43282</v>
      </c>
      <c r="N4" s="59">
        <f>Payment!$B$4</f>
        <v>0</v>
      </c>
      <c r="O4" s="59">
        <f aca="true" t="shared" si="0" ref="O4:O67">COUNTIF($L4,"10")</f>
        <v>0</v>
      </c>
    </row>
    <row r="5" spans="1:15" ht="12">
      <c r="A5" s="36"/>
      <c r="B5" s="36"/>
      <c r="C5" s="36"/>
      <c r="D5" s="36"/>
      <c r="E5" s="36"/>
      <c r="F5" s="36"/>
      <c r="G5" s="37"/>
      <c r="H5" s="36"/>
      <c r="I5" s="49"/>
      <c r="J5" s="38"/>
      <c r="K5" s="41"/>
      <c r="L5" s="50">
        <f aca="true" t="shared" si="1" ref="L5:L68">IF(A5="Short Term",10)+IF(A5="",0)</f>
        <v>0</v>
      </c>
      <c r="M5" s="60">
        <f>Payment!$B$5</f>
        <v>43282</v>
      </c>
      <c r="N5" s="59">
        <f>Payment!$B$4</f>
        <v>0</v>
      </c>
      <c r="O5" s="59">
        <f t="shared" si="0"/>
        <v>0</v>
      </c>
    </row>
    <row r="6" spans="1:15" ht="12">
      <c r="A6" s="36"/>
      <c r="B6" s="36"/>
      <c r="C6" s="36"/>
      <c r="D6" s="36"/>
      <c r="E6" s="36"/>
      <c r="F6" s="36"/>
      <c r="G6" s="37"/>
      <c r="H6" s="36"/>
      <c r="I6" s="49"/>
      <c r="J6" s="38"/>
      <c r="K6" s="41"/>
      <c r="L6" s="50">
        <f t="shared" si="1"/>
        <v>0</v>
      </c>
      <c r="M6" s="60">
        <f>Payment!$B$5</f>
        <v>43282</v>
      </c>
      <c r="N6" s="59">
        <f>Payment!$B$4</f>
        <v>0</v>
      </c>
      <c r="O6" s="59">
        <f t="shared" si="0"/>
        <v>0</v>
      </c>
    </row>
    <row r="7" spans="1:15" ht="12">
      <c r="A7" s="36"/>
      <c r="B7" s="36"/>
      <c r="C7" s="36"/>
      <c r="D7" s="36"/>
      <c r="E7" s="36"/>
      <c r="F7" s="36"/>
      <c r="G7" s="37"/>
      <c r="H7" s="36"/>
      <c r="I7" s="49"/>
      <c r="J7" s="38"/>
      <c r="K7" s="41"/>
      <c r="L7" s="50">
        <f t="shared" si="1"/>
        <v>0</v>
      </c>
      <c r="M7" s="60">
        <f>Payment!$B$5</f>
        <v>43282</v>
      </c>
      <c r="N7" s="59">
        <f>Payment!$B$4</f>
        <v>0</v>
      </c>
      <c r="O7" s="59">
        <f t="shared" si="0"/>
        <v>0</v>
      </c>
    </row>
    <row r="8" spans="1:15" ht="12">
      <c r="A8" s="36"/>
      <c r="B8" s="36"/>
      <c r="C8" s="36"/>
      <c r="D8" s="36"/>
      <c r="E8" s="36"/>
      <c r="F8" s="36"/>
      <c r="G8" s="37"/>
      <c r="H8" s="36"/>
      <c r="I8" s="49"/>
      <c r="J8" s="38"/>
      <c r="K8" s="41"/>
      <c r="L8" s="50">
        <f t="shared" si="1"/>
        <v>0</v>
      </c>
      <c r="M8" s="60">
        <f>Payment!$B$5</f>
        <v>43282</v>
      </c>
      <c r="N8" s="59">
        <f>Payment!$B$4</f>
        <v>0</v>
      </c>
      <c r="O8" s="59">
        <f t="shared" si="0"/>
        <v>0</v>
      </c>
    </row>
    <row r="9" spans="1:15" ht="12">
      <c r="A9" s="36"/>
      <c r="B9" s="36"/>
      <c r="C9" s="36"/>
      <c r="D9" s="36"/>
      <c r="E9" s="36"/>
      <c r="F9" s="36"/>
      <c r="G9" s="37"/>
      <c r="H9" s="36"/>
      <c r="I9" s="49"/>
      <c r="J9" s="38"/>
      <c r="K9" s="41"/>
      <c r="L9" s="50">
        <f t="shared" si="1"/>
        <v>0</v>
      </c>
      <c r="M9" s="60">
        <f>Payment!$B$5</f>
        <v>43282</v>
      </c>
      <c r="N9" s="59">
        <f>Payment!$B$4</f>
        <v>0</v>
      </c>
      <c r="O9" s="59">
        <f t="shared" si="0"/>
        <v>0</v>
      </c>
    </row>
    <row r="10" spans="1:15" ht="12">
      <c r="A10" s="36"/>
      <c r="B10" s="36"/>
      <c r="C10" s="36"/>
      <c r="D10" s="36"/>
      <c r="E10" s="36"/>
      <c r="F10" s="36"/>
      <c r="G10" s="37"/>
      <c r="H10" s="36"/>
      <c r="I10" s="49"/>
      <c r="J10" s="38"/>
      <c r="K10" s="41"/>
      <c r="L10" s="50">
        <f t="shared" si="1"/>
        <v>0</v>
      </c>
      <c r="M10" s="60">
        <f>Payment!$B$5</f>
        <v>43282</v>
      </c>
      <c r="N10" s="59">
        <f>Payment!$B$4</f>
        <v>0</v>
      </c>
      <c r="O10" s="59">
        <f t="shared" si="0"/>
        <v>0</v>
      </c>
    </row>
    <row r="11" spans="1:15" ht="12">
      <c r="A11" s="36"/>
      <c r="B11" s="36"/>
      <c r="C11" s="36"/>
      <c r="D11" s="36"/>
      <c r="E11" s="36"/>
      <c r="F11" s="36"/>
      <c r="G11" s="37"/>
      <c r="H11" s="36"/>
      <c r="I11" s="49"/>
      <c r="J11" s="38"/>
      <c r="K11" s="41"/>
      <c r="L11" s="50">
        <f t="shared" si="1"/>
        <v>0</v>
      </c>
      <c r="M11" s="60">
        <f>Payment!$B$5</f>
        <v>43282</v>
      </c>
      <c r="N11" s="59">
        <f>Payment!$B$4</f>
        <v>0</v>
      </c>
      <c r="O11" s="59">
        <f t="shared" si="0"/>
        <v>0</v>
      </c>
    </row>
    <row r="12" spans="1:15" ht="12">
      <c r="A12" s="36"/>
      <c r="B12" s="36"/>
      <c r="C12" s="36"/>
      <c r="D12" s="36"/>
      <c r="E12" s="36"/>
      <c r="F12" s="36"/>
      <c r="G12" s="37"/>
      <c r="H12" s="36"/>
      <c r="I12" s="49"/>
      <c r="J12" s="38"/>
      <c r="K12" s="41"/>
      <c r="L12" s="50">
        <f t="shared" si="1"/>
        <v>0</v>
      </c>
      <c r="M12" s="60">
        <f>Payment!$B$5</f>
        <v>43282</v>
      </c>
      <c r="N12" s="59">
        <f>Payment!$B$4</f>
        <v>0</v>
      </c>
      <c r="O12" s="59">
        <f t="shared" si="0"/>
        <v>0</v>
      </c>
    </row>
    <row r="13" spans="1:15" ht="12">
      <c r="A13" s="36"/>
      <c r="B13" s="36"/>
      <c r="C13" s="36"/>
      <c r="D13" s="36"/>
      <c r="E13" s="36"/>
      <c r="F13" s="36"/>
      <c r="G13" s="37"/>
      <c r="H13" s="36"/>
      <c r="I13" s="49"/>
      <c r="J13" s="38"/>
      <c r="K13" s="39"/>
      <c r="L13" s="50">
        <f t="shared" si="1"/>
        <v>0</v>
      </c>
      <c r="M13" s="60">
        <f>Payment!$B$5</f>
        <v>43282</v>
      </c>
      <c r="N13" s="59">
        <f>Payment!$B$4</f>
        <v>0</v>
      </c>
      <c r="O13" s="59">
        <f t="shared" si="0"/>
        <v>0</v>
      </c>
    </row>
    <row r="14" spans="1:15" ht="12">
      <c r="A14" s="36"/>
      <c r="B14" s="36"/>
      <c r="C14" s="36"/>
      <c r="D14" s="36"/>
      <c r="E14" s="36"/>
      <c r="F14" s="36"/>
      <c r="G14" s="37"/>
      <c r="H14" s="36"/>
      <c r="I14" s="49"/>
      <c r="J14" s="38"/>
      <c r="K14" s="41"/>
      <c r="L14" s="50">
        <f t="shared" si="1"/>
        <v>0</v>
      </c>
      <c r="M14" s="60">
        <f>Payment!$B$5</f>
        <v>43282</v>
      </c>
      <c r="N14" s="59">
        <f>Payment!$B$4</f>
        <v>0</v>
      </c>
      <c r="O14" s="59">
        <f t="shared" si="0"/>
        <v>0</v>
      </c>
    </row>
    <row r="15" spans="1:15" ht="12">
      <c r="A15" s="36"/>
      <c r="B15" s="36"/>
      <c r="C15" s="36"/>
      <c r="D15" s="36"/>
      <c r="E15" s="36"/>
      <c r="F15" s="36"/>
      <c r="G15" s="37"/>
      <c r="H15" s="36"/>
      <c r="I15" s="49"/>
      <c r="J15" s="38"/>
      <c r="K15" s="41"/>
      <c r="L15" s="50">
        <f t="shared" si="1"/>
        <v>0</v>
      </c>
      <c r="M15" s="60">
        <f>Payment!$B$5</f>
        <v>43282</v>
      </c>
      <c r="N15" s="59">
        <f>Payment!$B$4</f>
        <v>0</v>
      </c>
      <c r="O15" s="59">
        <f t="shared" si="0"/>
        <v>0</v>
      </c>
    </row>
    <row r="16" spans="1:15" ht="12">
      <c r="A16" s="36"/>
      <c r="B16" s="36"/>
      <c r="C16" s="36"/>
      <c r="D16" s="36"/>
      <c r="E16" s="36"/>
      <c r="F16" s="36"/>
      <c r="G16" s="37"/>
      <c r="H16" s="36"/>
      <c r="I16" s="49"/>
      <c r="J16" s="38"/>
      <c r="K16" s="41"/>
      <c r="L16" s="50">
        <f t="shared" si="1"/>
        <v>0</v>
      </c>
      <c r="M16" s="60">
        <f>Payment!$B$5</f>
        <v>43282</v>
      </c>
      <c r="N16" s="59">
        <f>Payment!$B$4</f>
        <v>0</v>
      </c>
      <c r="O16" s="59">
        <f t="shared" si="0"/>
        <v>0</v>
      </c>
    </row>
    <row r="17" spans="1:15" ht="12">
      <c r="A17" s="36"/>
      <c r="B17" s="36"/>
      <c r="C17" s="36"/>
      <c r="D17" s="36"/>
      <c r="E17" s="36"/>
      <c r="F17" s="36"/>
      <c r="G17" s="37"/>
      <c r="H17" s="36"/>
      <c r="I17" s="49"/>
      <c r="J17" s="38"/>
      <c r="K17" s="41"/>
      <c r="L17" s="50">
        <f t="shared" si="1"/>
        <v>0</v>
      </c>
      <c r="M17" s="60">
        <f>Payment!$B$5</f>
        <v>43282</v>
      </c>
      <c r="N17" s="59">
        <f>Payment!$B$4</f>
        <v>0</v>
      </c>
      <c r="O17" s="59">
        <f t="shared" si="0"/>
        <v>0</v>
      </c>
    </row>
    <row r="18" spans="1:15" ht="12">
      <c r="A18" s="36"/>
      <c r="B18" s="36"/>
      <c r="C18" s="36"/>
      <c r="D18" s="36"/>
      <c r="E18" s="36"/>
      <c r="F18" s="36"/>
      <c r="G18" s="37"/>
      <c r="H18" s="36"/>
      <c r="I18" s="49"/>
      <c r="J18" s="38"/>
      <c r="K18" s="41"/>
      <c r="L18" s="50">
        <f t="shared" si="1"/>
        <v>0</v>
      </c>
      <c r="M18" s="60">
        <f>Payment!$B$5</f>
        <v>43282</v>
      </c>
      <c r="N18" s="59">
        <f>Payment!$B$4</f>
        <v>0</v>
      </c>
      <c r="O18" s="59">
        <f t="shared" si="0"/>
        <v>0</v>
      </c>
    </row>
    <row r="19" spans="1:15" ht="12">
      <c r="A19" s="36"/>
      <c r="B19" s="36"/>
      <c r="C19" s="36"/>
      <c r="D19" s="36"/>
      <c r="E19" s="36"/>
      <c r="F19" s="36"/>
      <c r="G19" s="37"/>
      <c r="H19" s="36"/>
      <c r="I19" s="49"/>
      <c r="J19" s="38"/>
      <c r="K19" s="41"/>
      <c r="L19" s="50">
        <f t="shared" si="1"/>
        <v>0</v>
      </c>
      <c r="M19" s="60">
        <f>Payment!$B$5</f>
        <v>43282</v>
      </c>
      <c r="N19" s="59">
        <f>Payment!$B$4</f>
        <v>0</v>
      </c>
      <c r="O19" s="59">
        <f t="shared" si="0"/>
        <v>0</v>
      </c>
    </row>
    <row r="20" spans="1:15" ht="12">
      <c r="A20" s="36"/>
      <c r="B20" s="36"/>
      <c r="C20" s="36"/>
      <c r="D20" s="36"/>
      <c r="E20" s="36"/>
      <c r="F20" s="36"/>
      <c r="G20" s="37"/>
      <c r="H20" s="36"/>
      <c r="I20" s="49"/>
      <c r="J20" s="38"/>
      <c r="K20" s="41"/>
      <c r="L20" s="50">
        <f t="shared" si="1"/>
        <v>0</v>
      </c>
      <c r="M20" s="60">
        <f>Payment!$B$5</f>
        <v>43282</v>
      </c>
      <c r="N20" s="59">
        <f>Payment!$B$4</f>
        <v>0</v>
      </c>
      <c r="O20" s="59">
        <f t="shared" si="0"/>
        <v>0</v>
      </c>
    </row>
    <row r="21" spans="1:15" ht="12">
      <c r="A21" s="36"/>
      <c r="B21" s="36"/>
      <c r="C21" s="36"/>
      <c r="D21" s="36"/>
      <c r="E21" s="36"/>
      <c r="F21" s="36"/>
      <c r="G21" s="37"/>
      <c r="H21" s="36"/>
      <c r="I21" s="49"/>
      <c r="J21" s="38"/>
      <c r="K21" s="39"/>
      <c r="L21" s="50">
        <f t="shared" si="1"/>
        <v>0</v>
      </c>
      <c r="M21" s="60">
        <f>Payment!$B$5</f>
        <v>43282</v>
      </c>
      <c r="N21" s="59">
        <f>Payment!$B$4</f>
        <v>0</v>
      </c>
      <c r="O21" s="59">
        <f t="shared" si="0"/>
        <v>0</v>
      </c>
    </row>
    <row r="22" spans="1:15" ht="12">
      <c r="A22" s="36"/>
      <c r="B22" s="36"/>
      <c r="C22" s="36"/>
      <c r="D22" s="36"/>
      <c r="E22" s="36"/>
      <c r="F22" s="36"/>
      <c r="G22" s="37"/>
      <c r="H22" s="36"/>
      <c r="I22" s="49"/>
      <c r="J22" s="38"/>
      <c r="K22" s="41"/>
      <c r="L22" s="50">
        <f t="shared" si="1"/>
        <v>0</v>
      </c>
      <c r="M22" s="60">
        <f>Payment!$B$5</f>
        <v>43282</v>
      </c>
      <c r="N22" s="59">
        <f>Payment!$B$4</f>
        <v>0</v>
      </c>
      <c r="O22" s="59">
        <f t="shared" si="0"/>
        <v>0</v>
      </c>
    </row>
    <row r="23" spans="1:15" ht="12">
      <c r="A23" s="36"/>
      <c r="B23" s="36"/>
      <c r="C23" s="36"/>
      <c r="D23" s="36"/>
      <c r="E23" s="36"/>
      <c r="F23" s="36"/>
      <c r="G23" s="37"/>
      <c r="H23" s="36"/>
      <c r="I23" s="49"/>
      <c r="J23" s="38"/>
      <c r="K23" s="41"/>
      <c r="L23" s="50">
        <f t="shared" si="1"/>
        <v>0</v>
      </c>
      <c r="M23" s="60">
        <f>Payment!$B$5</f>
        <v>43282</v>
      </c>
      <c r="N23" s="59">
        <f>Payment!$B$4</f>
        <v>0</v>
      </c>
      <c r="O23" s="59">
        <f t="shared" si="0"/>
        <v>0</v>
      </c>
    </row>
    <row r="24" spans="1:15" ht="12">
      <c r="A24" s="36"/>
      <c r="B24" s="36"/>
      <c r="C24" s="36"/>
      <c r="D24" s="36"/>
      <c r="E24" s="36"/>
      <c r="F24" s="36"/>
      <c r="G24" s="37"/>
      <c r="H24" s="36"/>
      <c r="I24" s="49"/>
      <c r="J24" s="38"/>
      <c r="K24" s="41"/>
      <c r="L24" s="50">
        <f t="shared" si="1"/>
        <v>0</v>
      </c>
      <c r="M24" s="60">
        <f>Payment!$B$5</f>
        <v>43282</v>
      </c>
      <c r="N24" s="59">
        <f>Payment!$B$4</f>
        <v>0</v>
      </c>
      <c r="O24" s="59">
        <f t="shared" si="0"/>
        <v>0</v>
      </c>
    </row>
    <row r="25" spans="1:15" ht="12">
      <c r="A25" s="36"/>
      <c r="B25" s="36"/>
      <c r="C25" s="36"/>
      <c r="D25" s="36"/>
      <c r="E25" s="36"/>
      <c r="F25" s="36"/>
      <c r="G25" s="37"/>
      <c r="H25" s="36"/>
      <c r="I25" s="49"/>
      <c r="J25" s="38"/>
      <c r="K25" s="39"/>
      <c r="L25" s="50">
        <f t="shared" si="1"/>
        <v>0</v>
      </c>
      <c r="M25" s="60">
        <f>Payment!$B$5</f>
        <v>43282</v>
      </c>
      <c r="N25" s="59">
        <f>Payment!$B$4</f>
        <v>0</v>
      </c>
      <c r="O25" s="59">
        <f t="shared" si="0"/>
        <v>0</v>
      </c>
    </row>
    <row r="26" spans="1:15" ht="12">
      <c r="A26" s="36"/>
      <c r="B26" s="36"/>
      <c r="C26" s="36"/>
      <c r="D26" s="36"/>
      <c r="E26" s="36"/>
      <c r="F26" s="36"/>
      <c r="G26" s="37"/>
      <c r="H26" s="36"/>
      <c r="I26" s="49"/>
      <c r="J26" s="38"/>
      <c r="K26" s="39"/>
      <c r="L26" s="50">
        <f t="shared" si="1"/>
        <v>0</v>
      </c>
      <c r="M26" s="60">
        <f>Payment!$B$5</f>
        <v>43282</v>
      </c>
      <c r="N26" s="59">
        <f>Payment!$B$4</f>
        <v>0</v>
      </c>
      <c r="O26" s="59">
        <f t="shared" si="0"/>
        <v>0</v>
      </c>
    </row>
    <row r="27" spans="1:15" ht="12">
      <c r="A27" s="36"/>
      <c r="B27" s="36"/>
      <c r="C27" s="36"/>
      <c r="D27" s="36"/>
      <c r="E27" s="36"/>
      <c r="F27" s="36"/>
      <c r="G27" s="37"/>
      <c r="H27" s="36"/>
      <c r="I27" s="49"/>
      <c r="J27" s="38"/>
      <c r="K27" s="39"/>
      <c r="L27" s="50">
        <f t="shared" si="1"/>
        <v>0</v>
      </c>
      <c r="M27" s="60">
        <f>Payment!$B$5</f>
        <v>43282</v>
      </c>
      <c r="N27" s="59">
        <f>Payment!$B$4</f>
        <v>0</v>
      </c>
      <c r="O27" s="59">
        <f t="shared" si="0"/>
        <v>0</v>
      </c>
    </row>
    <row r="28" spans="1:15" ht="12">
      <c r="A28" s="36"/>
      <c r="B28" s="36"/>
      <c r="C28" s="36"/>
      <c r="D28" s="36"/>
      <c r="E28" s="36"/>
      <c r="F28" s="36"/>
      <c r="G28" s="37"/>
      <c r="H28" s="36"/>
      <c r="I28" s="49"/>
      <c r="J28" s="38"/>
      <c r="K28" s="39"/>
      <c r="L28" s="50">
        <f t="shared" si="1"/>
        <v>0</v>
      </c>
      <c r="M28" s="60">
        <f>Payment!$B$5</f>
        <v>43282</v>
      </c>
      <c r="N28" s="59">
        <f>Payment!$B$4</f>
        <v>0</v>
      </c>
      <c r="O28" s="59">
        <f t="shared" si="0"/>
        <v>0</v>
      </c>
    </row>
    <row r="29" spans="1:15" ht="12">
      <c r="A29" s="36"/>
      <c r="B29" s="36"/>
      <c r="C29" s="36"/>
      <c r="D29" s="36"/>
      <c r="E29" s="36"/>
      <c r="F29" s="36"/>
      <c r="G29" s="37"/>
      <c r="H29" s="36"/>
      <c r="I29" s="49"/>
      <c r="J29" s="38"/>
      <c r="K29" s="39"/>
      <c r="L29" s="50">
        <f t="shared" si="1"/>
        <v>0</v>
      </c>
      <c r="M29" s="60">
        <f>Payment!$B$5</f>
        <v>43282</v>
      </c>
      <c r="N29" s="59">
        <f>Payment!$B$4</f>
        <v>0</v>
      </c>
      <c r="O29" s="59">
        <f t="shared" si="0"/>
        <v>0</v>
      </c>
    </row>
    <row r="30" spans="1:15" ht="12">
      <c r="A30" s="36"/>
      <c r="B30" s="36"/>
      <c r="C30" s="36"/>
      <c r="D30" s="36"/>
      <c r="E30" s="36"/>
      <c r="F30" s="36"/>
      <c r="G30" s="37"/>
      <c r="H30" s="36"/>
      <c r="I30" s="49"/>
      <c r="J30" s="38"/>
      <c r="K30" s="41"/>
      <c r="L30" s="50">
        <f t="shared" si="1"/>
        <v>0</v>
      </c>
      <c r="M30" s="60">
        <f>Payment!$B$5</f>
        <v>43282</v>
      </c>
      <c r="N30" s="59">
        <f>Payment!$B$4</f>
        <v>0</v>
      </c>
      <c r="O30" s="59">
        <f t="shared" si="0"/>
        <v>0</v>
      </c>
    </row>
    <row r="31" spans="1:15" ht="12">
      <c r="A31" s="36"/>
      <c r="B31" s="36"/>
      <c r="C31" s="36"/>
      <c r="D31" s="36"/>
      <c r="E31" s="36"/>
      <c r="F31" s="36"/>
      <c r="G31" s="37"/>
      <c r="H31" s="36"/>
      <c r="I31" s="49"/>
      <c r="J31" s="38"/>
      <c r="K31" s="41"/>
      <c r="L31" s="50">
        <f t="shared" si="1"/>
        <v>0</v>
      </c>
      <c r="M31" s="60">
        <f>Payment!$B$5</f>
        <v>43282</v>
      </c>
      <c r="N31" s="59">
        <f>Payment!$B$4</f>
        <v>0</v>
      </c>
      <c r="O31" s="59">
        <f t="shared" si="0"/>
        <v>0</v>
      </c>
    </row>
    <row r="32" spans="1:15" ht="12">
      <c r="A32" s="36"/>
      <c r="B32" s="36"/>
      <c r="C32" s="36"/>
      <c r="D32" s="36"/>
      <c r="E32" s="36"/>
      <c r="F32" s="36"/>
      <c r="G32" s="37"/>
      <c r="H32" s="36"/>
      <c r="I32" s="49"/>
      <c r="J32" s="38"/>
      <c r="K32" s="41"/>
      <c r="L32" s="50">
        <f t="shared" si="1"/>
        <v>0</v>
      </c>
      <c r="M32" s="60">
        <f>Payment!$B$5</f>
        <v>43282</v>
      </c>
      <c r="N32" s="59">
        <f>Payment!$B$4</f>
        <v>0</v>
      </c>
      <c r="O32" s="59">
        <f t="shared" si="0"/>
        <v>0</v>
      </c>
    </row>
    <row r="33" spans="1:15" ht="12">
      <c r="A33" s="36"/>
      <c r="B33" s="36"/>
      <c r="C33" s="36"/>
      <c r="D33" s="36"/>
      <c r="E33" s="36"/>
      <c r="F33" s="36"/>
      <c r="G33" s="37"/>
      <c r="H33" s="36"/>
      <c r="I33" s="49"/>
      <c r="J33" s="38"/>
      <c r="K33" s="41"/>
      <c r="L33" s="50">
        <f t="shared" si="1"/>
        <v>0</v>
      </c>
      <c r="M33" s="60">
        <f>Payment!$B$5</f>
        <v>43282</v>
      </c>
      <c r="N33" s="59">
        <f>Payment!$B$4</f>
        <v>0</v>
      </c>
      <c r="O33" s="59">
        <f t="shared" si="0"/>
        <v>0</v>
      </c>
    </row>
    <row r="34" spans="1:15" ht="12">
      <c r="A34" s="36"/>
      <c r="B34" s="36"/>
      <c r="C34" s="36"/>
      <c r="D34" s="36"/>
      <c r="E34" s="36"/>
      <c r="F34" s="36"/>
      <c r="G34" s="37"/>
      <c r="H34" s="36"/>
      <c r="I34" s="49"/>
      <c r="J34" s="38"/>
      <c r="K34" s="41"/>
      <c r="L34" s="50">
        <f t="shared" si="1"/>
        <v>0</v>
      </c>
      <c r="M34" s="60">
        <f>Payment!$B$5</f>
        <v>43282</v>
      </c>
      <c r="N34" s="59">
        <f>Payment!$B$4</f>
        <v>0</v>
      </c>
      <c r="O34" s="59">
        <f t="shared" si="0"/>
        <v>0</v>
      </c>
    </row>
    <row r="35" spans="1:15" ht="12">
      <c r="A35" s="36"/>
      <c r="B35" s="36"/>
      <c r="C35" s="36"/>
      <c r="D35" s="36"/>
      <c r="E35" s="36"/>
      <c r="F35" s="36"/>
      <c r="G35" s="37"/>
      <c r="H35" s="36"/>
      <c r="I35" s="49"/>
      <c r="J35" s="38"/>
      <c r="K35" s="41"/>
      <c r="L35" s="50">
        <f t="shared" si="1"/>
        <v>0</v>
      </c>
      <c r="M35" s="60">
        <f>Payment!$B$5</f>
        <v>43282</v>
      </c>
      <c r="N35" s="59">
        <f>Payment!$B$4</f>
        <v>0</v>
      </c>
      <c r="O35" s="59">
        <f t="shared" si="0"/>
        <v>0</v>
      </c>
    </row>
    <row r="36" spans="1:15" ht="12">
      <c r="A36" s="36"/>
      <c r="B36" s="36"/>
      <c r="C36" s="36"/>
      <c r="D36" s="36"/>
      <c r="E36" s="36"/>
      <c r="F36" s="36"/>
      <c r="G36" s="37"/>
      <c r="H36" s="36"/>
      <c r="I36" s="49"/>
      <c r="J36" s="38"/>
      <c r="K36" s="41"/>
      <c r="L36" s="50">
        <f t="shared" si="1"/>
        <v>0</v>
      </c>
      <c r="M36" s="60">
        <f>Payment!$B$5</f>
        <v>43282</v>
      </c>
      <c r="N36" s="59">
        <f>Payment!$B$4</f>
        <v>0</v>
      </c>
      <c r="O36" s="59">
        <f t="shared" si="0"/>
        <v>0</v>
      </c>
    </row>
    <row r="37" spans="1:15" ht="12">
      <c r="A37" s="36"/>
      <c r="B37" s="36"/>
      <c r="C37" s="36"/>
      <c r="D37" s="36"/>
      <c r="E37" s="36"/>
      <c r="F37" s="36"/>
      <c r="G37" s="37"/>
      <c r="H37" s="36"/>
      <c r="I37" s="49"/>
      <c r="J37" s="38"/>
      <c r="K37" s="41"/>
      <c r="L37" s="50">
        <f t="shared" si="1"/>
        <v>0</v>
      </c>
      <c r="M37" s="60">
        <f>Payment!$B$5</f>
        <v>43282</v>
      </c>
      <c r="N37" s="59">
        <f>Payment!$B$4</f>
        <v>0</v>
      </c>
      <c r="O37" s="59">
        <f t="shared" si="0"/>
        <v>0</v>
      </c>
    </row>
    <row r="38" spans="1:15" ht="12">
      <c r="A38" s="36"/>
      <c r="B38" s="36"/>
      <c r="C38" s="36"/>
      <c r="D38" s="36"/>
      <c r="E38" s="36"/>
      <c r="F38" s="36"/>
      <c r="G38" s="37"/>
      <c r="H38" s="36"/>
      <c r="I38" s="49"/>
      <c r="J38" s="38"/>
      <c r="K38" s="41"/>
      <c r="L38" s="50">
        <f t="shared" si="1"/>
        <v>0</v>
      </c>
      <c r="M38" s="60">
        <f>Payment!$B$5</f>
        <v>43282</v>
      </c>
      <c r="N38" s="59">
        <f>Payment!$B$4</f>
        <v>0</v>
      </c>
      <c r="O38" s="59">
        <f t="shared" si="0"/>
        <v>0</v>
      </c>
    </row>
    <row r="39" spans="1:15" ht="12">
      <c r="A39" s="36"/>
      <c r="B39" s="36"/>
      <c r="C39" s="36"/>
      <c r="D39" s="36"/>
      <c r="E39" s="36"/>
      <c r="F39" s="36"/>
      <c r="G39" s="37"/>
      <c r="H39" s="36"/>
      <c r="I39" s="49"/>
      <c r="J39" s="38"/>
      <c r="K39" s="41"/>
      <c r="L39" s="50">
        <f t="shared" si="1"/>
        <v>0</v>
      </c>
      <c r="M39" s="60">
        <f>Payment!$B$5</f>
        <v>43282</v>
      </c>
      <c r="N39" s="59">
        <f>Payment!$B$4</f>
        <v>0</v>
      </c>
      <c r="O39" s="59">
        <f t="shared" si="0"/>
        <v>0</v>
      </c>
    </row>
    <row r="40" spans="1:15" ht="12">
      <c r="A40" s="36"/>
      <c r="B40" s="36"/>
      <c r="C40" s="36"/>
      <c r="D40" s="36"/>
      <c r="E40" s="36"/>
      <c r="F40" s="36"/>
      <c r="G40" s="37"/>
      <c r="H40" s="36"/>
      <c r="I40" s="49"/>
      <c r="J40" s="38"/>
      <c r="K40" s="41"/>
      <c r="L40" s="50">
        <f t="shared" si="1"/>
        <v>0</v>
      </c>
      <c r="M40" s="60">
        <f>Payment!$B$5</f>
        <v>43282</v>
      </c>
      <c r="N40" s="59">
        <f>Payment!$B$4</f>
        <v>0</v>
      </c>
      <c r="O40" s="59">
        <f t="shared" si="0"/>
        <v>0</v>
      </c>
    </row>
    <row r="41" spans="1:15" ht="12">
      <c r="A41" s="36"/>
      <c r="B41" s="36"/>
      <c r="C41" s="36"/>
      <c r="D41" s="36"/>
      <c r="E41" s="36"/>
      <c r="F41" s="36"/>
      <c r="G41" s="37"/>
      <c r="H41" s="36"/>
      <c r="I41" s="49"/>
      <c r="J41" s="38"/>
      <c r="K41" s="41"/>
      <c r="L41" s="50">
        <f t="shared" si="1"/>
        <v>0</v>
      </c>
      <c r="M41" s="60">
        <f>Payment!$B$5</f>
        <v>43282</v>
      </c>
      <c r="N41" s="59">
        <f>Payment!$B$4</f>
        <v>0</v>
      </c>
      <c r="O41" s="59">
        <f t="shared" si="0"/>
        <v>0</v>
      </c>
    </row>
    <row r="42" spans="1:15" ht="12">
      <c r="A42" s="36"/>
      <c r="B42" s="36"/>
      <c r="C42" s="36"/>
      <c r="D42" s="36"/>
      <c r="E42" s="36"/>
      <c r="F42" s="36"/>
      <c r="G42" s="37"/>
      <c r="H42" s="36"/>
      <c r="I42" s="49"/>
      <c r="J42" s="38"/>
      <c r="K42" s="41"/>
      <c r="L42" s="50">
        <f t="shared" si="1"/>
        <v>0</v>
      </c>
      <c r="M42" s="60">
        <f>Payment!$B$5</f>
        <v>43282</v>
      </c>
      <c r="N42" s="59">
        <f>Payment!$B$4</f>
        <v>0</v>
      </c>
      <c r="O42" s="59">
        <f t="shared" si="0"/>
        <v>0</v>
      </c>
    </row>
    <row r="43" spans="1:15" ht="12">
      <c r="A43" s="36"/>
      <c r="B43" s="36"/>
      <c r="C43" s="36"/>
      <c r="D43" s="36"/>
      <c r="E43" s="36"/>
      <c r="F43" s="36"/>
      <c r="G43" s="37"/>
      <c r="H43" s="36"/>
      <c r="I43" s="49"/>
      <c r="J43" s="38"/>
      <c r="K43" s="39"/>
      <c r="L43" s="50">
        <f t="shared" si="1"/>
        <v>0</v>
      </c>
      <c r="M43" s="60">
        <f>Payment!$B$5</f>
        <v>43282</v>
      </c>
      <c r="N43" s="59">
        <f>Payment!$B$4</f>
        <v>0</v>
      </c>
      <c r="O43" s="59">
        <f t="shared" si="0"/>
        <v>0</v>
      </c>
    </row>
    <row r="44" spans="1:15" ht="12">
      <c r="A44" s="36"/>
      <c r="B44" s="36"/>
      <c r="C44" s="36"/>
      <c r="D44" s="36"/>
      <c r="E44" s="36"/>
      <c r="F44" s="36"/>
      <c r="G44" s="37"/>
      <c r="H44" s="36"/>
      <c r="I44" s="49"/>
      <c r="J44" s="38"/>
      <c r="K44" s="39"/>
      <c r="L44" s="50">
        <f t="shared" si="1"/>
        <v>0</v>
      </c>
      <c r="M44" s="60">
        <f>Payment!$B$5</f>
        <v>43282</v>
      </c>
      <c r="N44" s="59">
        <f>Payment!$B$4</f>
        <v>0</v>
      </c>
      <c r="O44" s="59">
        <f t="shared" si="0"/>
        <v>0</v>
      </c>
    </row>
    <row r="45" spans="1:15" ht="12">
      <c r="A45" s="36"/>
      <c r="B45" s="36"/>
      <c r="C45" s="36"/>
      <c r="D45" s="36"/>
      <c r="E45" s="36"/>
      <c r="F45" s="36"/>
      <c r="G45" s="37"/>
      <c r="H45" s="36"/>
      <c r="I45" s="49"/>
      <c r="J45" s="38"/>
      <c r="K45" s="41"/>
      <c r="L45" s="50">
        <f t="shared" si="1"/>
        <v>0</v>
      </c>
      <c r="M45" s="60">
        <f>Payment!$B$5</f>
        <v>43282</v>
      </c>
      <c r="N45" s="59">
        <f>Payment!$B$4</f>
        <v>0</v>
      </c>
      <c r="O45" s="59">
        <f t="shared" si="0"/>
        <v>0</v>
      </c>
    </row>
    <row r="46" spans="1:15" ht="12">
      <c r="A46" s="36"/>
      <c r="B46" s="36"/>
      <c r="C46" s="36"/>
      <c r="D46" s="36"/>
      <c r="E46" s="36"/>
      <c r="F46" s="36"/>
      <c r="G46" s="37"/>
      <c r="H46" s="36"/>
      <c r="I46" s="49"/>
      <c r="J46" s="38"/>
      <c r="K46" s="41"/>
      <c r="L46" s="50">
        <f t="shared" si="1"/>
        <v>0</v>
      </c>
      <c r="M46" s="60">
        <f>Payment!$B$5</f>
        <v>43282</v>
      </c>
      <c r="N46" s="59">
        <f>Payment!$B$4</f>
        <v>0</v>
      </c>
      <c r="O46" s="59">
        <f t="shared" si="0"/>
        <v>0</v>
      </c>
    </row>
    <row r="47" spans="1:15" ht="12">
      <c r="A47" s="36"/>
      <c r="B47" s="36"/>
      <c r="C47" s="36"/>
      <c r="D47" s="36"/>
      <c r="E47" s="36"/>
      <c r="F47" s="36"/>
      <c r="G47" s="37"/>
      <c r="H47" s="36"/>
      <c r="I47" s="49"/>
      <c r="J47" s="38"/>
      <c r="K47" s="39"/>
      <c r="L47" s="50">
        <f t="shared" si="1"/>
        <v>0</v>
      </c>
      <c r="M47" s="60">
        <f>Payment!$B$5</f>
        <v>43282</v>
      </c>
      <c r="N47" s="59">
        <f>Payment!$B$4</f>
        <v>0</v>
      </c>
      <c r="O47" s="59">
        <f t="shared" si="0"/>
        <v>0</v>
      </c>
    </row>
    <row r="48" spans="1:15" ht="12">
      <c r="A48" s="36"/>
      <c r="B48" s="36"/>
      <c r="C48" s="36"/>
      <c r="D48" s="36"/>
      <c r="E48" s="36"/>
      <c r="F48" s="36"/>
      <c r="G48" s="37"/>
      <c r="H48" s="36"/>
      <c r="I48" s="49"/>
      <c r="J48" s="38"/>
      <c r="K48" s="41"/>
      <c r="L48" s="50">
        <f t="shared" si="1"/>
        <v>0</v>
      </c>
      <c r="M48" s="60">
        <f>Payment!$B$5</f>
        <v>43282</v>
      </c>
      <c r="N48" s="59">
        <f>Payment!$B$4</f>
        <v>0</v>
      </c>
      <c r="O48" s="59">
        <f t="shared" si="0"/>
        <v>0</v>
      </c>
    </row>
    <row r="49" spans="1:15" ht="12">
      <c r="A49" s="36"/>
      <c r="B49" s="36"/>
      <c r="C49" s="36"/>
      <c r="D49" s="36"/>
      <c r="E49" s="36"/>
      <c r="F49" s="36"/>
      <c r="G49" s="37"/>
      <c r="H49" s="36"/>
      <c r="I49" s="49"/>
      <c r="J49" s="38"/>
      <c r="K49" s="41"/>
      <c r="L49" s="50">
        <f t="shared" si="1"/>
        <v>0</v>
      </c>
      <c r="M49" s="60">
        <f>Payment!$B$5</f>
        <v>43282</v>
      </c>
      <c r="N49" s="59">
        <f>Payment!$B$4</f>
        <v>0</v>
      </c>
      <c r="O49" s="59">
        <f t="shared" si="0"/>
        <v>0</v>
      </c>
    </row>
    <row r="50" spans="1:15" ht="12">
      <c r="A50" s="36"/>
      <c r="B50" s="36"/>
      <c r="C50" s="36"/>
      <c r="D50" s="36"/>
      <c r="E50" s="36"/>
      <c r="F50" s="36"/>
      <c r="G50" s="37"/>
      <c r="H50" s="36"/>
      <c r="I50" s="49"/>
      <c r="J50" s="38"/>
      <c r="K50" s="41"/>
      <c r="L50" s="50">
        <f t="shared" si="1"/>
        <v>0</v>
      </c>
      <c r="M50" s="60">
        <f>Payment!$B$5</f>
        <v>43282</v>
      </c>
      <c r="N50" s="59">
        <f>Payment!$B$4</f>
        <v>0</v>
      </c>
      <c r="O50" s="59">
        <f t="shared" si="0"/>
        <v>0</v>
      </c>
    </row>
    <row r="51" spans="1:15" ht="12">
      <c r="A51" s="36"/>
      <c r="B51" s="36"/>
      <c r="C51" s="36"/>
      <c r="D51" s="36"/>
      <c r="E51" s="36"/>
      <c r="F51" s="36"/>
      <c r="G51" s="37"/>
      <c r="H51" s="36"/>
      <c r="I51" s="49"/>
      <c r="J51" s="38"/>
      <c r="K51" s="41"/>
      <c r="L51" s="50">
        <f t="shared" si="1"/>
        <v>0</v>
      </c>
      <c r="M51" s="60">
        <f>Payment!$B$5</f>
        <v>43282</v>
      </c>
      <c r="N51" s="59">
        <f>Payment!$B$4</f>
        <v>0</v>
      </c>
      <c r="O51" s="59">
        <f t="shared" si="0"/>
        <v>0</v>
      </c>
    </row>
    <row r="52" spans="1:15" ht="12">
      <c r="A52" s="36"/>
      <c r="B52" s="36"/>
      <c r="C52" s="36"/>
      <c r="D52" s="36"/>
      <c r="E52" s="36"/>
      <c r="F52" s="36"/>
      <c r="G52" s="37"/>
      <c r="H52" s="36"/>
      <c r="I52" s="49"/>
      <c r="J52" s="38"/>
      <c r="K52" s="41"/>
      <c r="L52" s="50">
        <f t="shared" si="1"/>
        <v>0</v>
      </c>
      <c r="M52" s="60">
        <f>Payment!$B$5</f>
        <v>43282</v>
      </c>
      <c r="N52" s="59">
        <f>Payment!$B$4</f>
        <v>0</v>
      </c>
      <c r="O52" s="59">
        <f t="shared" si="0"/>
        <v>0</v>
      </c>
    </row>
    <row r="53" spans="1:15" ht="12">
      <c r="A53" s="36"/>
      <c r="B53" s="36"/>
      <c r="C53" s="36"/>
      <c r="D53" s="36"/>
      <c r="E53" s="36"/>
      <c r="F53" s="36"/>
      <c r="G53" s="37"/>
      <c r="H53" s="36"/>
      <c r="I53" s="49"/>
      <c r="J53" s="38"/>
      <c r="K53" s="41"/>
      <c r="L53" s="50">
        <f t="shared" si="1"/>
        <v>0</v>
      </c>
      <c r="M53" s="60">
        <f>Payment!$B$5</f>
        <v>43282</v>
      </c>
      <c r="N53" s="59">
        <f>Payment!$B$4</f>
        <v>0</v>
      </c>
      <c r="O53" s="59">
        <f t="shared" si="0"/>
        <v>0</v>
      </c>
    </row>
    <row r="54" spans="1:15" ht="12">
      <c r="A54" s="36"/>
      <c r="B54" s="36"/>
      <c r="C54" s="36"/>
      <c r="D54" s="36"/>
      <c r="E54" s="36"/>
      <c r="F54" s="36"/>
      <c r="G54" s="37"/>
      <c r="H54" s="36"/>
      <c r="I54" s="49"/>
      <c r="J54" s="38"/>
      <c r="K54" s="41"/>
      <c r="L54" s="50">
        <f t="shared" si="1"/>
        <v>0</v>
      </c>
      <c r="M54" s="60">
        <f>Payment!$B$5</f>
        <v>43282</v>
      </c>
      <c r="N54" s="59">
        <f>Payment!$B$4</f>
        <v>0</v>
      </c>
      <c r="O54" s="59">
        <f t="shared" si="0"/>
        <v>0</v>
      </c>
    </row>
    <row r="55" spans="1:15" ht="12">
      <c r="A55" s="36"/>
      <c r="B55" s="36"/>
      <c r="C55" s="36"/>
      <c r="D55" s="36"/>
      <c r="E55" s="36"/>
      <c r="F55" s="36"/>
      <c r="G55" s="37"/>
      <c r="H55" s="36"/>
      <c r="I55" s="49"/>
      <c r="J55" s="38"/>
      <c r="K55" s="41"/>
      <c r="L55" s="50">
        <f t="shared" si="1"/>
        <v>0</v>
      </c>
      <c r="M55" s="60">
        <f>Payment!$B$5</f>
        <v>43282</v>
      </c>
      <c r="N55" s="59">
        <f>Payment!$B$4</f>
        <v>0</v>
      </c>
      <c r="O55" s="59">
        <f t="shared" si="0"/>
        <v>0</v>
      </c>
    </row>
    <row r="56" spans="1:15" ht="12">
      <c r="A56" s="36"/>
      <c r="B56" s="36"/>
      <c r="C56" s="36"/>
      <c r="D56" s="36"/>
      <c r="E56" s="36"/>
      <c r="F56" s="36"/>
      <c r="G56" s="37"/>
      <c r="H56" s="36"/>
      <c r="I56" s="49"/>
      <c r="J56" s="38"/>
      <c r="K56" s="41"/>
      <c r="L56" s="50">
        <f t="shared" si="1"/>
        <v>0</v>
      </c>
      <c r="M56" s="60">
        <f>Payment!$B$5</f>
        <v>43282</v>
      </c>
      <c r="N56" s="59">
        <f>Payment!$B$4</f>
        <v>0</v>
      </c>
      <c r="O56" s="59">
        <f t="shared" si="0"/>
        <v>0</v>
      </c>
    </row>
    <row r="57" spans="1:15" ht="12">
      <c r="A57" s="36"/>
      <c r="B57" s="36"/>
      <c r="C57" s="36"/>
      <c r="D57" s="36"/>
      <c r="E57" s="36"/>
      <c r="F57" s="36"/>
      <c r="G57" s="37"/>
      <c r="H57" s="36"/>
      <c r="I57" s="49"/>
      <c r="J57" s="38"/>
      <c r="K57" s="41"/>
      <c r="L57" s="50">
        <f t="shared" si="1"/>
        <v>0</v>
      </c>
      <c r="M57" s="60">
        <f>Payment!$B$5</f>
        <v>43282</v>
      </c>
      <c r="N57" s="59">
        <f>Payment!$B$4</f>
        <v>0</v>
      </c>
      <c r="O57" s="59">
        <f t="shared" si="0"/>
        <v>0</v>
      </c>
    </row>
    <row r="58" spans="1:15" ht="12">
      <c r="A58" s="36"/>
      <c r="B58" s="36"/>
      <c r="C58" s="36"/>
      <c r="D58" s="36"/>
      <c r="E58" s="36"/>
      <c r="F58" s="36"/>
      <c r="G58" s="37"/>
      <c r="H58" s="36"/>
      <c r="I58" s="49"/>
      <c r="J58" s="38"/>
      <c r="K58" s="41"/>
      <c r="L58" s="50">
        <f t="shared" si="1"/>
        <v>0</v>
      </c>
      <c r="M58" s="60">
        <f>Payment!$B$5</f>
        <v>43282</v>
      </c>
      <c r="N58" s="59">
        <f>Payment!$B$4</f>
        <v>0</v>
      </c>
      <c r="O58" s="59">
        <f t="shared" si="0"/>
        <v>0</v>
      </c>
    </row>
    <row r="59" spans="1:15" ht="12">
      <c r="A59" s="36"/>
      <c r="B59" s="36"/>
      <c r="C59" s="36"/>
      <c r="D59" s="36"/>
      <c r="E59" s="36"/>
      <c r="F59" s="36"/>
      <c r="G59" s="37"/>
      <c r="H59" s="36"/>
      <c r="I59" s="49"/>
      <c r="J59" s="38"/>
      <c r="K59" s="41"/>
      <c r="L59" s="50">
        <f t="shared" si="1"/>
        <v>0</v>
      </c>
      <c r="M59" s="60">
        <f>Payment!$B$5</f>
        <v>43282</v>
      </c>
      <c r="N59" s="59">
        <f>Payment!$B$4</f>
        <v>0</v>
      </c>
      <c r="O59" s="59">
        <f t="shared" si="0"/>
        <v>0</v>
      </c>
    </row>
    <row r="60" spans="1:15" ht="12">
      <c r="A60" s="36"/>
      <c r="B60" s="36"/>
      <c r="C60" s="36"/>
      <c r="D60" s="36"/>
      <c r="E60" s="36"/>
      <c r="F60" s="36"/>
      <c r="G60" s="37"/>
      <c r="H60" s="36"/>
      <c r="I60" s="49"/>
      <c r="J60" s="38"/>
      <c r="K60" s="41"/>
      <c r="L60" s="50">
        <f t="shared" si="1"/>
        <v>0</v>
      </c>
      <c r="M60" s="60">
        <f>Payment!$B$5</f>
        <v>43282</v>
      </c>
      <c r="N60" s="59">
        <f>Payment!$B$4</f>
        <v>0</v>
      </c>
      <c r="O60" s="59">
        <f t="shared" si="0"/>
        <v>0</v>
      </c>
    </row>
    <row r="61" spans="1:15" ht="12">
      <c r="A61" s="36"/>
      <c r="B61" s="36"/>
      <c r="C61" s="36"/>
      <c r="D61" s="36"/>
      <c r="E61" s="36"/>
      <c r="F61" s="36"/>
      <c r="G61" s="37"/>
      <c r="H61" s="36"/>
      <c r="I61" s="49"/>
      <c r="J61" s="38"/>
      <c r="K61" s="41"/>
      <c r="L61" s="50">
        <f t="shared" si="1"/>
        <v>0</v>
      </c>
      <c r="M61" s="60">
        <f>Payment!$B$5</f>
        <v>43282</v>
      </c>
      <c r="N61" s="59">
        <f>Payment!$B$4</f>
        <v>0</v>
      </c>
      <c r="O61" s="59">
        <f t="shared" si="0"/>
        <v>0</v>
      </c>
    </row>
    <row r="62" spans="1:15" ht="12">
      <c r="A62" s="36"/>
      <c r="B62" s="36"/>
      <c r="C62" s="36"/>
      <c r="D62" s="36"/>
      <c r="E62" s="36"/>
      <c r="F62" s="36"/>
      <c r="G62" s="37"/>
      <c r="H62" s="36"/>
      <c r="I62" s="49"/>
      <c r="J62" s="38"/>
      <c r="K62" s="41"/>
      <c r="L62" s="50">
        <f t="shared" si="1"/>
        <v>0</v>
      </c>
      <c r="M62" s="60">
        <f>Payment!$B$5</f>
        <v>43282</v>
      </c>
      <c r="N62" s="59">
        <f>Payment!$B$4</f>
        <v>0</v>
      </c>
      <c r="O62" s="59">
        <f t="shared" si="0"/>
        <v>0</v>
      </c>
    </row>
    <row r="63" spans="1:15" ht="12">
      <c r="A63" s="36"/>
      <c r="B63" s="36"/>
      <c r="C63" s="36"/>
      <c r="D63" s="36"/>
      <c r="E63" s="36"/>
      <c r="F63" s="36"/>
      <c r="G63" s="37"/>
      <c r="H63" s="36"/>
      <c r="I63" s="49"/>
      <c r="J63" s="38"/>
      <c r="K63" s="41"/>
      <c r="L63" s="50">
        <f t="shared" si="1"/>
        <v>0</v>
      </c>
      <c r="M63" s="60">
        <f>Payment!$B$5</f>
        <v>43282</v>
      </c>
      <c r="N63" s="59">
        <f>Payment!$B$4</f>
        <v>0</v>
      </c>
      <c r="O63" s="59">
        <f t="shared" si="0"/>
        <v>0</v>
      </c>
    </row>
    <row r="64" spans="1:15" ht="12">
      <c r="A64" s="36"/>
      <c r="B64" s="36"/>
      <c r="C64" s="36"/>
      <c r="D64" s="36"/>
      <c r="E64" s="36"/>
      <c r="F64" s="36"/>
      <c r="G64" s="37"/>
      <c r="H64" s="36"/>
      <c r="I64" s="49"/>
      <c r="J64" s="38"/>
      <c r="K64" s="41"/>
      <c r="L64" s="50">
        <f t="shared" si="1"/>
        <v>0</v>
      </c>
      <c r="M64" s="60">
        <f>Payment!$B$5</f>
        <v>43282</v>
      </c>
      <c r="N64" s="59">
        <f>Payment!$B$4</f>
        <v>0</v>
      </c>
      <c r="O64" s="59">
        <f t="shared" si="0"/>
        <v>0</v>
      </c>
    </row>
    <row r="65" spans="1:15" ht="12">
      <c r="A65" s="36"/>
      <c r="B65" s="36"/>
      <c r="C65" s="36"/>
      <c r="D65" s="36"/>
      <c r="E65" s="36"/>
      <c r="F65" s="36"/>
      <c r="G65" s="37"/>
      <c r="H65" s="36"/>
      <c r="I65" s="49"/>
      <c r="J65" s="38"/>
      <c r="K65" s="41"/>
      <c r="L65" s="50">
        <f t="shared" si="1"/>
        <v>0</v>
      </c>
      <c r="M65" s="60">
        <f>Payment!$B$5</f>
        <v>43282</v>
      </c>
      <c r="N65" s="59">
        <f>Payment!$B$4</f>
        <v>0</v>
      </c>
      <c r="O65" s="59">
        <f t="shared" si="0"/>
        <v>0</v>
      </c>
    </row>
    <row r="66" spans="1:15" ht="12">
      <c r="A66" s="36"/>
      <c r="B66" s="36"/>
      <c r="C66" s="36"/>
      <c r="D66" s="36"/>
      <c r="E66" s="36"/>
      <c r="F66" s="36"/>
      <c r="G66" s="37"/>
      <c r="H66" s="36"/>
      <c r="I66" s="49"/>
      <c r="J66" s="38"/>
      <c r="K66" s="41"/>
      <c r="L66" s="50">
        <f t="shared" si="1"/>
        <v>0</v>
      </c>
      <c r="M66" s="60">
        <f>Payment!$B$5</f>
        <v>43282</v>
      </c>
      <c r="N66" s="59">
        <f>Payment!$B$4</f>
        <v>0</v>
      </c>
      <c r="O66" s="59">
        <f t="shared" si="0"/>
        <v>0</v>
      </c>
    </row>
    <row r="67" spans="1:15" ht="12">
      <c r="A67" s="36"/>
      <c r="B67" s="36"/>
      <c r="C67" s="36"/>
      <c r="D67" s="36"/>
      <c r="E67" s="36"/>
      <c r="F67" s="36"/>
      <c r="G67" s="37"/>
      <c r="H67" s="36"/>
      <c r="I67" s="49"/>
      <c r="J67" s="38"/>
      <c r="K67" s="40"/>
      <c r="L67" s="50">
        <f t="shared" si="1"/>
        <v>0</v>
      </c>
      <c r="M67" s="60">
        <f>Payment!$B$5</f>
        <v>43282</v>
      </c>
      <c r="N67" s="59">
        <f>Payment!$B$4</f>
        <v>0</v>
      </c>
      <c r="O67" s="59">
        <f t="shared" si="0"/>
        <v>0</v>
      </c>
    </row>
    <row r="68" spans="1:15" ht="12">
      <c r="A68" s="36"/>
      <c r="B68" s="36"/>
      <c r="C68" s="36"/>
      <c r="D68" s="36"/>
      <c r="E68" s="36"/>
      <c r="F68" s="36"/>
      <c r="G68" s="37"/>
      <c r="H68" s="36"/>
      <c r="I68" s="49"/>
      <c r="J68" s="38"/>
      <c r="K68" s="41"/>
      <c r="L68" s="50">
        <f t="shared" si="1"/>
        <v>0</v>
      </c>
      <c r="M68" s="60">
        <f>Payment!$B$5</f>
        <v>43282</v>
      </c>
      <c r="N68" s="59">
        <f>Payment!$B$4</f>
        <v>0</v>
      </c>
      <c r="O68" s="59">
        <f aca="true" t="shared" si="2" ref="O68:O100">COUNTIF($L68,"10")</f>
        <v>0</v>
      </c>
    </row>
    <row r="69" spans="1:15" ht="12">
      <c r="A69" s="36"/>
      <c r="B69" s="36"/>
      <c r="C69" s="36"/>
      <c r="D69" s="36"/>
      <c r="E69" s="36"/>
      <c r="F69" s="36"/>
      <c r="G69" s="37"/>
      <c r="H69" s="36"/>
      <c r="I69" s="49"/>
      <c r="J69" s="38"/>
      <c r="K69" s="41"/>
      <c r="L69" s="50">
        <f aca="true" t="shared" si="3" ref="L69:L100">IF(A69="Short Term",10)+IF(A69="",0)</f>
        <v>0</v>
      </c>
      <c r="M69" s="60">
        <f>Payment!$B$5</f>
        <v>43282</v>
      </c>
      <c r="N69" s="59">
        <f>Payment!$B$4</f>
        <v>0</v>
      </c>
      <c r="O69" s="59">
        <f t="shared" si="2"/>
        <v>0</v>
      </c>
    </row>
    <row r="70" spans="1:15" ht="12">
      <c r="A70" s="36"/>
      <c r="B70" s="36"/>
      <c r="C70" s="36"/>
      <c r="D70" s="36"/>
      <c r="E70" s="36"/>
      <c r="F70" s="36"/>
      <c r="G70" s="37"/>
      <c r="H70" s="36"/>
      <c r="I70" s="49">
        <f aca="true" ca="1" t="shared" si="4" ref="I70:I100">IF(F70="","",IF(((TODAY()-G70)/365)&lt;16,"Junior","Senior"))</f>
      </c>
      <c r="J70" s="38"/>
      <c r="K70" s="41"/>
      <c r="L70" s="50">
        <f t="shared" si="3"/>
        <v>0</v>
      </c>
      <c r="M70" s="60">
        <f>Payment!$B$5</f>
        <v>43282</v>
      </c>
      <c r="N70" s="59">
        <f>Payment!$B$4</f>
        <v>0</v>
      </c>
      <c r="O70" s="59">
        <f t="shared" si="2"/>
        <v>0</v>
      </c>
    </row>
    <row r="71" spans="1:15" ht="12">
      <c r="A71" s="36"/>
      <c r="B71" s="36"/>
      <c r="C71" s="36"/>
      <c r="D71" s="36"/>
      <c r="E71" s="36"/>
      <c r="F71" s="36"/>
      <c r="G71" s="37"/>
      <c r="H71" s="36"/>
      <c r="I71" s="49">
        <f ca="1" t="shared" si="4"/>
      </c>
      <c r="J71" s="38"/>
      <c r="K71" s="41"/>
      <c r="L71" s="50">
        <f t="shared" si="3"/>
        <v>0</v>
      </c>
      <c r="M71" s="60">
        <f>Payment!$B$5</f>
        <v>43282</v>
      </c>
      <c r="N71" s="59">
        <f>Payment!$B$4</f>
        <v>0</v>
      </c>
      <c r="O71" s="59">
        <f t="shared" si="2"/>
        <v>0</v>
      </c>
    </row>
    <row r="72" spans="1:15" ht="12">
      <c r="A72" s="36"/>
      <c r="B72" s="36"/>
      <c r="C72" s="36"/>
      <c r="D72" s="36"/>
      <c r="E72" s="36"/>
      <c r="F72" s="36"/>
      <c r="G72" s="37"/>
      <c r="H72" s="36"/>
      <c r="I72" s="49">
        <f ca="1" t="shared" si="4"/>
      </c>
      <c r="J72" s="38"/>
      <c r="K72" s="41"/>
      <c r="L72" s="50">
        <f t="shared" si="3"/>
        <v>0</v>
      </c>
      <c r="M72" s="60">
        <f>Payment!$B$5</f>
        <v>43282</v>
      </c>
      <c r="N72" s="59">
        <f>Payment!$B$4</f>
        <v>0</v>
      </c>
      <c r="O72" s="59">
        <f t="shared" si="2"/>
        <v>0</v>
      </c>
    </row>
    <row r="73" spans="1:15" ht="12">
      <c r="A73" s="36"/>
      <c r="B73" s="36"/>
      <c r="C73" s="36"/>
      <c r="D73" s="36"/>
      <c r="E73" s="36"/>
      <c r="F73" s="36"/>
      <c r="G73" s="37"/>
      <c r="H73" s="36"/>
      <c r="I73" s="49">
        <f ca="1" t="shared" si="4"/>
      </c>
      <c r="J73" s="38"/>
      <c r="K73" s="41"/>
      <c r="L73" s="50">
        <f t="shared" si="3"/>
        <v>0</v>
      </c>
      <c r="M73" s="60">
        <f>Payment!$B$5</f>
        <v>43282</v>
      </c>
      <c r="N73" s="59">
        <f>Payment!$B$4</f>
        <v>0</v>
      </c>
      <c r="O73" s="59">
        <f t="shared" si="2"/>
        <v>0</v>
      </c>
    </row>
    <row r="74" spans="1:15" ht="12">
      <c r="A74" s="36"/>
      <c r="B74" s="36"/>
      <c r="C74" s="36"/>
      <c r="D74" s="36"/>
      <c r="E74" s="36"/>
      <c r="F74" s="36"/>
      <c r="G74" s="37"/>
      <c r="H74" s="36"/>
      <c r="I74" s="49">
        <f ca="1" t="shared" si="4"/>
      </c>
      <c r="J74" s="38"/>
      <c r="K74" s="41"/>
      <c r="L74" s="50">
        <f t="shared" si="3"/>
        <v>0</v>
      </c>
      <c r="M74" s="60">
        <f>Payment!$B$5</f>
        <v>43282</v>
      </c>
      <c r="N74" s="59">
        <f>Payment!$B$4</f>
        <v>0</v>
      </c>
      <c r="O74" s="59">
        <f t="shared" si="2"/>
        <v>0</v>
      </c>
    </row>
    <row r="75" spans="1:15" ht="12">
      <c r="A75" s="36"/>
      <c r="B75" s="36"/>
      <c r="C75" s="36"/>
      <c r="D75" s="36"/>
      <c r="E75" s="36"/>
      <c r="F75" s="36"/>
      <c r="G75" s="37"/>
      <c r="H75" s="36"/>
      <c r="I75" s="49">
        <f ca="1" t="shared" si="4"/>
      </c>
      <c r="J75" s="38"/>
      <c r="K75" s="41"/>
      <c r="L75" s="50">
        <f t="shared" si="3"/>
        <v>0</v>
      </c>
      <c r="M75" s="60">
        <f>Payment!$B$5</f>
        <v>43282</v>
      </c>
      <c r="N75" s="59">
        <f>Payment!$B$4</f>
        <v>0</v>
      </c>
      <c r="O75" s="59">
        <f t="shared" si="2"/>
        <v>0</v>
      </c>
    </row>
    <row r="76" spans="1:15" ht="12">
      <c r="A76" s="36"/>
      <c r="B76" s="36"/>
      <c r="C76" s="36"/>
      <c r="D76" s="36"/>
      <c r="E76" s="36"/>
      <c r="F76" s="36"/>
      <c r="G76" s="37"/>
      <c r="H76" s="36"/>
      <c r="I76" s="49">
        <f ca="1" t="shared" si="4"/>
      </c>
      <c r="J76" s="38"/>
      <c r="K76" s="41"/>
      <c r="L76" s="50">
        <f t="shared" si="3"/>
        <v>0</v>
      </c>
      <c r="M76" s="60">
        <f>Payment!$B$5</f>
        <v>43282</v>
      </c>
      <c r="N76" s="59">
        <f>Payment!$B$4</f>
        <v>0</v>
      </c>
      <c r="O76" s="59">
        <f t="shared" si="2"/>
        <v>0</v>
      </c>
    </row>
    <row r="77" spans="1:15" ht="12">
      <c r="A77" s="36"/>
      <c r="B77" s="36"/>
      <c r="C77" s="36"/>
      <c r="D77" s="36"/>
      <c r="E77" s="36"/>
      <c r="F77" s="36"/>
      <c r="G77" s="37"/>
      <c r="H77" s="36"/>
      <c r="I77" s="49">
        <f ca="1" t="shared" si="4"/>
      </c>
      <c r="J77" s="38"/>
      <c r="K77" s="41"/>
      <c r="L77" s="50">
        <f t="shared" si="3"/>
        <v>0</v>
      </c>
      <c r="M77" s="60">
        <f>Payment!$B$5</f>
        <v>43282</v>
      </c>
      <c r="N77" s="59">
        <f>Payment!$B$4</f>
        <v>0</v>
      </c>
      <c r="O77" s="59">
        <f t="shared" si="2"/>
        <v>0</v>
      </c>
    </row>
    <row r="78" spans="1:15" ht="12">
      <c r="A78" s="36"/>
      <c r="B78" s="36"/>
      <c r="C78" s="36"/>
      <c r="D78" s="36"/>
      <c r="E78" s="36"/>
      <c r="F78" s="36"/>
      <c r="G78" s="37"/>
      <c r="H78" s="36"/>
      <c r="I78" s="49">
        <f ca="1" t="shared" si="4"/>
      </c>
      <c r="J78" s="38"/>
      <c r="K78" s="41"/>
      <c r="L78" s="50">
        <f t="shared" si="3"/>
        <v>0</v>
      </c>
      <c r="M78" s="60">
        <f>Payment!$B$5</f>
        <v>43282</v>
      </c>
      <c r="N78" s="59">
        <f>Payment!$B$4</f>
        <v>0</v>
      </c>
      <c r="O78" s="59">
        <f t="shared" si="2"/>
        <v>0</v>
      </c>
    </row>
    <row r="79" spans="1:15" ht="12">
      <c r="A79" s="36"/>
      <c r="B79" s="36"/>
      <c r="C79" s="36"/>
      <c r="D79" s="36"/>
      <c r="E79" s="36"/>
      <c r="F79" s="36"/>
      <c r="G79" s="37"/>
      <c r="H79" s="36"/>
      <c r="I79" s="49">
        <f ca="1" t="shared" si="4"/>
      </c>
      <c r="J79" s="38"/>
      <c r="K79" s="41"/>
      <c r="L79" s="50">
        <f t="shared" si="3"/>
        <v>0</v>
      </c>
      <c r="M79" s="60">
        <f>Payment!$B$5</f>
        <v>43282</v>
      </c>
      <c r="N79" s="59">
        <f>Payment!$B$4</f>
        <v>0</v>
      </c>
      <c r="O79" s="59">
        <f t="shared" si="2"/>
        <v>0</v>
      </c>
    </row>
    <row r="80" spans="1:15" ht="12">
      <c r="A80" s="36"/>
      <c r="B80" s="36"/>
      <c r="C80" s="36"/>
      <c r="D80" s="36"/>
      <c r="E80" s="36"/>
      <c r="F80" s="36"/>
      <c r="G80" s="37"/>
      <c r="H80" s="36"/>
      <c r="I80" s="49">
        <f ca="1" t="shared" si="4"/>
      </c>
      <c r="J80" s="38"/>
      <c r="K80" s="41"/>
      <c r="L80" s="50">
        <f t="shared" si="3"/>
        <v>0</v>
      </c>
      <c r="M80" s="60">
        <f>Payment!$B$5</f>
        <v>43282</v>
      </c>
      <c r="N80" s="59">
        <f>Payment!$B$4</f>
        <v>0</v>
      </c>
      <c r="O80" s="59">
        <f t="shared" si="2"/>
        <v>0</v>
      </c>
    </row>
    <row r="81" spans="1:15" ht="12">
      <c r="A81" s="36"/>
      <c r="B81" s="36"/>
      <c r="C81" s="36"/>
      <c r="D81" s="36"/>
      <c r="E81" s="36"/>
      <c r="F81" s="36"/>
      <c r="G81" s="37"/>
      <c r="H81" s="36"/>
      <c r="I81" s="49">
        <f ca="1" t="shared" si="4"/>
      </c>
      <c r="J81" s="38"/>
      <c r="K81" s="41"/>
      <c r="L81" s="50">
        <f t="shared" si="3"/>
        <v>0</v>
      </c>
      <c r="M81" s="60">
        <f>Payment!$B$5</f>
        <v>43282</v>
      </c>
      <c r="N81" s="59">
        <f>Payment!$B$4</f>
        <v>0</v>
      </c>
      <c r="O81" s="59">
        <f t="shared" si="2"/>
        <v>0</v>
      </c>
    </row>
    <row r="82" spans="1:15" ht="12">
      <c r="A82" s="36"/>
      <c r="B82" s="36"/>
      <c r="C82" s="36"/>
      <c r="D82" s="36"/>
      <c r="E82" s="36"/>
      <c r="F82" s="36"/>
      <c r="G82" s="37"/>
      <c r="H82" s="36"/>
      <c r="I82" s="49">
        <f ca="1" t="shared" si="4"/>
      </c>
      <c r="J82" s="38"/>
      <c r="K82" s="41"/>
      <c r="L82" s="50">
        <f t="shared" si="3"/>
        <v>0</v>
      </c>
      <c r="M82" s="60">
        <f>Payment!$B$5</f>
        <v>43282</v>
      </c>
      <c r="N82" s="59">
        <f>Payment!$B$4</f>
        <v>0</v>
      </c>
      <c r="O82" s="59">
        <f t="shared" si="2"/>
        <v>0</v>
      </c>
    </row>
    <row r="83" spans="1:15" ht="12">
      <c r="A83" s="36"/>
      <c r="B83" s="36"/>
      <c r="C83" s="36"/>
      <c r="D83" s="36"/>
      <c r="E83" s="36"/>
      <c r="F83" s="36"/>
      <c r="G83" s="37"/>
      <c r="H83" s="36"/>
      <c r="I83" s="49">
        <f ca="1" t="shared" si="4"/>
      </c>
      <c r="J83" s="38"/>
      <c r="K83" s="41"/>
      <c r="L83" s="50">
        <f t="shared" si="3"/>
        <v>0</v>
      </c>
      <c r="M83" s="60">
        <f>Payment!$B$5</f>
        <v>43282</v>
      </c>
      <c r="N83" s="59">
        <f>Payment!$B$4</f>
        <v>0</v>
      </c>
      <c r="O83" s="59">
        <f t="shared" si="2"/>
        <v>0</v>
      </c>
    </row>
    <row r="84" spans="1:15" ht="12">
      <c r="A84" s="36"/>
      <c r="B84" s="36"/>
      <c r="C84" s="36"/>
      <c r="D84" s="36"/>
      <c r="E84" s="36"/>
      <c r="F84" s="36"/>
      <c r="G84" s="37"/>
      <c r="H84" s="36"/>
      <c r="I84" s="49">
        <f ca="1" t="shared" si="4"/>
      </c>
      <c r="J84" s="38"/>
      <c r="K84" s="41"/>
      <c r="L84" s="50">
        <f t="shared" si="3"/>
        <v>0</v>
      </c>
      <c r="M84" s="60">
        <f>Payment!$B$5</f>
        <v>43282</v>
      </c>
      <c r="N84" s="59">
        <f>Payment!$B$4</f>
        <v>0</v>
      </c>
      <c r="O84" s="59">
        <f t="shared" si="2"/>
        <v>0</v>
      </c>
    </row>
    <row r="85" spans="1:15" ht="12">
      <c r="A85" s="36"/>
      <c r="B85" s="36"/>
      <c r="C85" s="36"/>
      <c r="D85" s="36"/>
      <c r="E85" s="36"/>
      <c r="F85" s="36"/>
      <c r="G85" s="37"/>
      <c r="H85" s="36"/>
      <c r="I85" s="49">
        <f ca="1" t="shared" si="4"/>
      </c>
      <c r="J85" s="38"/>
      <c r="K85" s="41"/>
      <c r="L85" s="50">
        <f t="shared" si="3"/>
        <v>0</v>
      </c>
      <c r="M85" s="60">
        <f>Payment!$B$5</f>
        <v>43282</v>
      </c>
      <c r="N85" s="59">
        <f>Payment!$B$4</f>
        <v>0</v>
      </c>
      <c r="O85" s="59">
        <f t="shared" si="2"/>
        <v>0</v>
      </c>
    </row>
    <row r="86" spans="1:15" ht="12">
      <c r="A86" s="36"/>
      <c r="B86" s="36"/>
      <c r="C86" s="36"/>
      <c r="D86" s="36"/>
      <c r="E86" s="36"/>
      <c r="F86" s="36"/>
      <c r="G86" s="37"/>
      <c r="H86" s="36"/>
      <c r="I86" s="49">
        <f ca="1" t="shared" si="4"/>
      </c>
      <c r="J86" s="38"/>
      <c r="K86" s="41"/>
      <c r="L86" s="50">
        <f t="shared" si="3"/>
        <v>0</v>
      </c>
      <c r="M86" s="60">
        <f>Payment!$B$5</f>
        <v>43282</v>
      </c>
      <c r="N86" s="59">
        <f>Payment!$B$4</f>
        <v>0</v>
      </c>
      <c r="O86" s="59">
        <f t="shared" si="2"/>
        <v>0</v>
      </c>
    </row>
    <row r="87" spans="1:15" ht="12">
      <c r="A87" s="36"/>
      <c r="B87" s="36"/>
      <c r="C87" s="36"/>
      <c r="D87" s="36"/>
      <c r="E87" s="36"/>
      <c r="F87" s="36"/>
      <c r="G87" s="37"/>
      <c r="H87" s="36"/>
      <c r="I87" s="49">
        <f ca="1" t="shared" si="4"/>
      </c>
      <c r="J87" s="38"/>
      <c r="K87" s="41"/>
      <c r="L87" s="50">
        <f t="shared" si="3"/>
        <v>0</v>
      </c>
      <c r="M87" s="60">
        <f>Payment!$B$5</f>
        <v>43282</v>
      </c>
      <c r="N87" s="59">
        <f>Payment!$B$4</f>
        <v>0</v>
      </c>
      <c r="O87" s="59">
        <f t="shared" si="2"/>
        <v>0</v>
      </c>
    </row>
    <row r="88" spans="1:15" ht="12">
      <c r="A88" s="36"/>
      <c r="B88" s="36"/>
      <c r="C88" s="36"/>
      <c r="D88" s="36"/>
      <c r="E88" s="36"/>
      <c r="F88" s="36"/>
      <c r="G88" s="37"/>
      <c r="H88" s="36"/>
      <c r="I88" s="49">
        <f ca="1" t="shared" si="4"/>
      </c>
      <c r="J88" s="38"/>
      <c r="K88" s="41"/>
      <c r="L88" s="50">
        <f t="shared" si="3"/>
        <v>0</v>
      </c>
      <c r="M88" s="60">
        <f>Payment!$B$5</f>
        <v>43282</v>
      </c>
      <c r="N88" s="59">
        <f>Payment!$B$4</f>
        <v>0</v>
      </c>
      <c r="O88" s="59">
        <f t="shared" si="2"/>
        <v>0</v>
      </c>
    </row>
    <row r="89" spans="1:15" ht="12">
      <c r="A89" s="36"/>
      <c r="B89" s="36"/>
      <c r="C89" s="36"/>
      <c r="D89" s="36"/>
      <c r="E89" s="36"/>
      <c r="F89" s="36"/>
      <c r="G89" s="37"/>
      <c r="H89" s="36"/>
      <c r="I89" s="49">
        <f ca="1" t="shared" si="4"/>
      </c>
      <c r="J89" s="38"/>
      <c r="K89" s="41"/>
      <c r="L89" s="50">
        <f t="shared" si="3"/>
        <v>0</v>
      </c>
      <c r="M89" s="60">
        <f>Payment!$B$5</f>
        <v>43282</v>
      </c>
      <c r="N89" s="59">
        <f>Payment!$B$4</f>
        <v>0</v>
      </c>
      <c r="O89" s="59">
        <f t="shared" si="2"/>
        <v>0</v>
      </c>
    </row>
    <row r="90" spans="1:15" ht="12">
      <c r="A90" s="36"/>
      <c r="B90" s="36"/>
      <c r="C90" s="36"/>
      <c r="D90" s="36"/>
      <c r="E90" s="36"/>
      <c r="F90" s="36"/>
      <c r="G90" s="37"/>
      <c r="H90" s="36"/>
      <c r="I90" s="49">
        <f ca="1" t="shared" si="4"/>
      </c>
      <c r="J90" s="38"/>
      <c r="K90" s="41"/>
      <c r="L90" s="50">
        <f t="shared" si="3"/>
        <v>0</v>
      </c>
      <c r="M90" s="60">
        <f>Payment!$B$5</f>
        <v>43282</v>
      </c>
      <c r="N90" s="59">
        <f>Payment!$B$4</f>
        <v>0</v>
      </c>
      <c r="O90" s="59">
        <f t="shared" si="2"/>
        <v>0</v>
      </c>
    </row>
    <row r="91" spans="1:15" ht="12">
      <c r="A91" s="36"/>
      <c r="B91" s="36"/>
      <c r="C91" s="36"/>
      <c r="D91" s="36"/>
      <c r="E91" s="36"/>
      <c r="F91" s="36"/>
      <c r="G91" s="37"/>
      <c r="H91" s="36"/>
      <c r="I91" s="49">
        <f ca="1" t="shared" si="4"/>
      </c>
      <c r="J91" s="38"/>
      <c r="K91" s="41"/>
      <c r="L91" s="50">
        <f t="shared" si="3"/>
        <v>0</v>
      </c>
      <c r="M91" s="60">
        <f>Payment!$B$5</f>
        <v>43282</v>
      </c>
      <c r="N91" s="59">
        <f>Payment!$B$4</f>
        <v>0</v>
      </c>
      <c r="O91" s="59">
        <f t="shared" si="2"/>
        <v>0</v>
      </c>
    </row>
    <row r="92" spans="1:15" ht="12">
      <c r="A92" s="36"/>
      <c r="B92" s="36"/>
      <c r="C92" s="36"/>
      <c r="D92" s="36"/>
      <c r="E92" s="36"/>
      <c r="F92" s="36"/>
      <c r="G92" s="37"/>
      <c r="H92" s="36"/>
      <c r="I92" s="49">
        <f ca="1" t="shared" si="4"/>
      </c>
      <c r="J92" s="38"/>
      <c r="K92" s="41"/>
      <c r="L92" s="50">
        <f t="shared" si="3"/>
        <v>0</v>
      </c>
      <c r="M92" s="60">
        <f>Payment!$B$5</f>
        <v>43282</v>
      </c>
      <c r="N92" s="59">
        <f>Payment!$B$4</f>
        <v>0</v>
      </c>
      <c r="O92" s="59">
        <f t="shared" si="2"/>
        <v>0</v>
      </c>
    </row>
    <row r="93" spans="1:15" ht="12">
      <c r="A93" s="36"/>
      <c r="B93" s="36"/>
      <c r="C93" s="36"/>
      <c r="D93" s="36"/>
      <c r="E93" s="36"/>
      <c r="F93" s="36"/>
      <c r="G93" s="37"/>
      <c r="H93" s="36"/>
      <c r="I93" s="49">
        <f ca="1" t="shared" si="4"/>
      </c>
      <c r="J93" s="38"/>
      <c r="K93" s="41"/>
      <c r="L93" s="50">
        <f t="shared" si="3"/>
        <v>0</v>
      </c>
      <c r="M93" s="60">
        <f>Payment!$B$5</f>
        <v>43282</v>
      </c>
      <c r="N93" s="59">
        <f>Payment!$B$4</f>
        <v>0</v>
      </c>
      <c r="O93" s="59">
        <f t="shared" si="2"/>
        <v>0</v>
      </c>
    </row>
    <row r="94" spans="1:15" ht="12">
      <c r="A94" s="36"/>
      <c r="B94" s="36"/>
      <c r="C94" s="36"/>
      <c r="D94" s="36"/>
      <c r="E94" s="36"/>
      <c r="F94" s="36"/>
      <c r="G94" s="37"/>
      <c r="H94" s="36"/>
      <c r="I94" s="49">
        <f ca="1" t="shared" si="4"/>
      </c>
      <c r="J94" s="38"/>
      <c r="K94" s="41"/>
      <c r="L94" s="50">
        <f t="shared" si="3"/>
        <v>0</v>
      </c>
      <c r="M94" s="60">
        <f>Payment!$B$5</f>
        <v>43282</v>
      </c>
      <c r="N94" s="59">
        <f>Payment!$B$4</f>
        <v>0</v>
      </c>
      <c r="O94" s="59">
        <f t="shared" si="2"/>
        <v>0</v>
      </c>
    </row>
    <row r="95" spans="1:15" ht="12">
      <c r="A95" s="36"/>
      <c r="B95" s="36"/>
      <c r="C95" s="36"/>
      <c r="D95" s="36"/>
      <c r="E95" s="36"/>
      <c r="F95" s="36"/>
      <c r="G95" s="37"/>
      <c r="H95" s="36"/>
      <c r="I95" s="49">
        <f ca="1" t="shared" si="4"/>
      </c>
      <c r="J95" s="38"/>
      <c r="K95" s="41"/>
      <c r="L95" s="50">
        <f t="shared" si="3"/>
        <v>0</v>
      </c>
      <c r="M95" s="60">
        <f>Payment!$B$5</f>
        <v>43282</v>
      </c>
      <c r="N95" s="59">
        <f>Payment!$B$4</f>
        <v>0</v>
      </c>
      <c r="O95" s="59">
        <f t="shared" si="2"/>
        <v>0</v>
      </c>
    </row>
    <row r="96" spans="1:15" ht="12">
      <c r="A96" s="36"/>
      <c r="B96" s="36"/>
      <c r="C96" s="36"/>
      <c r="D96" s="36"/>
      <c r="E96" s="36"/>
      <c r="F96" s="36"/>
      <c r="G96" s="37"/>
      <c r="H96" s="36"/>
      <c r="I96" s="49">
        <f ca="1" t="shared" si="4"/>
      </c>
      <c r="J96" s="38"/>
      <c r="K96" s="41"/>
      <c r="L96" s="50">
        <f t="shared" si="3"/>
        <v>0</v>
      </c>
      <c r="M96" s="60">
        <f>Payment!$B$5</f>
        <v>43282</v>
      </c>
      <c r="N96" s="59">
        <f>Payment!$B$4</f>
        <v>0</v>
      </c>
      <c r="O96" s="59">
        <f t="shared" si="2"/>
        <v>0</v>
      </c>
    </row>
    <row r="97" spans="1:15" ht="12">
      <c r="A97" s="36"/>
      <c r="B97" s="36"/>
      <c r="C97" s="36"/>
      <c r="D97" s="36"/>
      <c r="E97" s="36"/>
      <c r="F97" s="36"/>
      <c r="G97" s="37"/>
      <c r="H97" s="36"/>
      <c r="I97" s="49">
        <f ca="1" t="shared" si="4"/>
      </c>
      <c r="J97" s="38"/>
      <c r="K97" s="41"/>
      <c r="L97" s="50">
        <f t="shared" si="3"/>
        <v>0</v>
      </c>
      <c r="M97" s="60">
        <f>Payment!$B$5</f>
        <v>43282</v>
      </c>
      <c r="N97" s="59">
        <f>Payment!$B$4</f>
        <v>0</v>
      </c>
      <c r="O97" s="59">
        <f t="shared" si="2"/>
        <v>0</v>
      </c>
    </row>
    <row r="98" spans="1:15" ht="12">
      <c r="A98" s="36"/>
      <c r="B98" s="36"/>
      <c r="C98" s="36"/>
      <c r="D98" s="36"/>
      <c r="E98" s="36"/>
      <c r="F98" s="36"/>
      <c r="G98" s="37"/>
      <c r="H98" s="36"/>
      <c r="I98" s="49">
        <f ca="1" t="shared" si="4"/>
      </c>
      <c r="J98" s="38"/>
      <c r="K98" s="41"/>
      <c r="L98" s="50">
        <f t="shared" si="3"/>
        <v>0</v>
      </c>
      <c r="M98" s="60">
        <f>Payment!$B$5</f>
        <v>43282</v>
      </c>
      <c r="N98" s="59">
        <f>Payment!$B$4</f>
        <v>0</v>
      </c>
      <c r="O98" s="59">
        <f t="shared" si="2"/>
        <v>0</v>
      </c>
    </row>
    <row r="99" spans="1:15" ht="12">
      <c r="A99" s="36"/>
      <c r="B99" s="36"/>
      <c r="C99" s="36"/>
      <c r="D99" s="36"/>
      <c r="E99" s="36"/>
      <c r="F99" s="36"/>
      <c r="G99" s="37"/>
      <c r="H99" s="36"/>
      <c r="I99" s="49">
        <f ca="1" t="shared" si="4"/>
      </c>
      <c r="J99" s="38"/>
      <c r="K99" s="41"/>
      <c r="L99" s="50">
        <f t="shared" si="3"/>
        <v>0</v>
      </c>
      <c r="M99" s="60">
        <f>Payment!$B$5</f>
        <v>43282</v>
      </c>
      <c r="N99" s="59">
        <f>Payment!$B$4</f>
        <v>0</v>
      </c>
      <c r="O99" s="59">
        <f t="shared" si="2"/>
        <v>0</v>
      </c>
    </row>
    <row r="100" spans="1:15" ht="12">
      <c r="A100" s="36"/>
      <c r="B100" s="36"/>
      <c r="C100" s="36"/>
      <c r="D100" s="36"/>
      <c r="E100" s="36"/>
      <c r="F100" s="36"/>
      <c r="G100" s="37"/>
      <c r="H100" s="36"/>
      <c r="I100" s="49">
        <f ca="1" t="shared" si="4"/>
      </c>
      <c r="J100" s="38"/>
      <c r="K100" s="41"/>
      <c r="L100" s="50">
        <f t="shared" si="3"/>
        <v>0</v>
      </c>
      <c r="M100" s="60">
        <f>Payment!$B$5</f>
        <v>43282</v>
      </c>
      <c r="N100" s="59">
        <f>Payment!$B$4</f>
        <v>0</v>
      </c>
      <c r="O100" s="59">
        <f t="shared" si="2"/>
        <v>0</v>
      </c>
    </row>
    <row r="101" spans="1:15" ht="12.75">
      <c r="A101" s="42"/>
      <c r="B101" s="42"/>
      <c r="C101" s="42"/>
      <c r="D101" s="42"/>
      <c r="E101" s="42"/>
      <c r="F101" s="42"/>
      <c r="G101" s="43"/>
      <c r="H101" s="42"/>
      <c r="I101" s="42"/>
      <c r="J101" s="44"/>
      <c r="K101" s="42"/>
      <c r="L101" s="51">
        <f>SUM(L3:L100)</f>
        <v>0</v>
      </c>
      <c r="O101" s="59">
        <f>SUM(O3:O100)</f>
        <v>0</v>
      </c>
    </row>
  </sheetData>
  <sheetProtection password="ED9E" sheet="1"/>
  <dataValidations count="2">
    <dataValidation type="list" allowBlank="1" showInputMessage="1" showErrorMessage="1" sqref="H3:H100">
      <formula1>$P$2:$P$3</formula1>
    </dataValidation>
    <dataValidation type="list" allowBlank="1" showInputMessage="1" showErrorMessage="1" sqref="A3:A100">
      <formula1>$R$2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8"/>
  <sheetViews>
    <sheetView zoomScale="84" zoomScaleNormal="84" zoomScalePageLayoutView="0" workbookViewId="0" topLeftCell="A1">
      <selection activeCell="Q17" sqref="Q17"/>
    </sheetView>
  </sheetViews>
  <sheetFormatPr defaultColWidth="15.28125" defaultRowHeight="15"/>
  <cols>
    <col min="1" max="1" width="9.57421875" style="30" bestFit="1" customWidth="1"/>
    <col min="2" max="2" width="20.28125" style="30" bestFit="1" customWidth="1"/>
    <col min="3" max="3" width="10.7109375" style="30" bestFit="1" customWidth="1"/>
    <col min="4" max="4" width="19.28125" style="30" bestFit="1" customWidth="1"/>
    <col min="5" max="5" width="15.28125" style="30" customWidth="1"/>
    <col min="6" max="6" width="10.28125" style="30" bestFit="1" customWidth="1"/>
    <col min="7" max="7" width="12.28125" style="45" bestFit="1" customWidth="1"/>
    <col min="8" max="8" width="12.8515625" style="30" bestFit="1" customWidth="1"/>
    <col min="9" max="9" width="13.421875" style="30" bestFit="1" customWidth="1"/>
    <col min="10" max="10" width="15.28125" style="46" customWidth="1"/>
    <col min="11" max="11" width="26.28125" style="30" customWidth="1"/>
    <col min="12" max="12" width="13.7109375" style="30" bestFit="1" customWidth="1"/>
    <col min="13" max="13" width="13.421875" style="30" bestFit="1" customWidth="1"/>
    <col min="14" max="14" width="10.140625" style="30" bestFit="1" customWidth="1"/>
    <col min="15" max="15" width="19.7109375" style="54" bestFit="1" customWidth="1"/>
    <col min="16" max="16" width="14.00390625" style="54" bestFit="1" customWidth="1"/>
    <col min="17" max="20" width="15.28125" style="54" customWidth="1"/>
    <col min="21" max="21" width="15.28125" style="56" customWidth="1"/>
    <col min="22" max="32" width="15.28125" style="54" customWidth="1"/>
    <col min="33" max="33" width="16.7109375" style="54" bestFit="1" customWidth="1"/>
    <col min="34" max="35" width="11.7109375" style="54" bestFit="1" customWidth="1"/>
    <col min="36" max="36" width="12.28125" style="54" bestFit="1" customWidth="1"/>
    <col min="37" max="37" width="12.140625" style="54" bestFit="1" customWidth="1"/>
    <col min="38" max="38" width="13.28125" style="54" bestFit="1" customWidth="1"/>
    <col min="39" max="40" width="15.28125" style="63" customWidth="1"/>
    <col min="41" max="16384" width="15.28125" style="30" customWidth="1"/>
  </cols>
  <sheetData>
    <row r="1" spans="1:40" s="34" customFormat="1" ht="25.5">
      <c r="A1" s="29" t="s">
        <v>26</v>
      </c>
      <c r="B1" s="29" t="s">
        <v>10</v>
      </c>
      <c r="C1" s="29" t="s">
        <v>11</v>
      </c>
      <c r="D1" s="29" t="s">
        <v>12</v>
      </c>
      <c r="E1" s="29" t="s">
        <v>13</v>
      </c>
      <c r="F1" s="29" t="s">
        <v>18</v>
      </c>
      <c r="G1" s="32" t="s">
        <v>19</v>
      </c>
      <c r="H1" s="29" t="s">
        <v>20</v>
      </c>
      <c r="I1" s="29" t="s">
        <v>25</v>
      </c>
      <c r="J1" s="33" t="s">
        <v>15</v>
      </c>
      <c r="K1" s="29" t="s">
        <v>16</v>
      </c>
      <c r="L1" s="29" t="s">
        <v>17</v>
      </c>
      <c r="M1" s="29" t="s">
        <v>22</v>
      </c>
      <c r="N1" s="29" t="s">
        <v>14</v>
      </c>
      <c r="O1" s="53" t="s">
        <v>95</v>
      </c>
      <c r="P1" s="53" t="s">
        <v>96</v>
      </c>
      <c r="Q1" s="53" t="s">
        <v>103</v>
      </c>
      <c r="R1" s="53" t="s">
        <v>53</v>
      </c>
      <c r="S1" s="53" t="s">
        <v>55</v>
      </c>
      <c r="T1" s="53" t="s">
        <v>56</v>
      </c>
      <c r="U1" s="53" t="s">
        <v>57</v>
      </c>
      <c r="V1" s="53" t="s">
        <v>58</v>
      </c>
      <c r="W1" s="53" t="s">
        <v>59</v>
      </c>
      <c r="X1" s="53" t="s">
        <v>60</v>
      </c>
      <c r="Y1" s="53" t="s">
        <v>61</v>
      </c>
      <c r="Z1" s="53" t="s">
        <v>62</v>
      </c>
      <c r="AA1" s="53" t="s">
        <v>63</v>
      </c>
      <c r="AB1" s="53" t="s">
        <v>64</v>
      </c>
      <c r="AC1" s="53" t="s">
        <v>65</v>
      </c>
      <c r="AD1" s="53" t="s">
        <v>67</v>
      </c>
      <c r="AE1" s="53" t="s">
        <v>66</v>
      </c>
      <c r="AF1" s="53" t="s">
        <v>68</v>
      </c>
      <c r="AG1" s="53" t="s">
        <v>93</v>
      </c>
      <c r="AH1" s="54" t="s">
        <v>20</v>
      </c>
      <c r="AI1" s="54" t="s">
        <v>25</v>
      </c>
      <c r="AJ1" s="54" t="s">
        <v>17</v>
      </c>
      <c r="AK1" s="54" t="s">
        <v>22</v>
      </c>
      <c r="AL1" s="54" t="s">
        <v>26</v>
      </c>
      <c r="AM1" s="62"/>
      <c r="AN1" s="62"/>
    </row>
    <row r="2" spans="1:40" s="34" customFormat="1" ht="12.75" hidden="1">
      <c r="A2" s="29"/>
      <c r="B2" s="29"/>
      <c r="C2" s="29"/>
      <c r="D2" s="35"/>
      <c r="E2" s="29"/>
      <c r="F2" s="29"/>
      <c r="G2" s="32"/>
      <c r="H2" s="29"/>
      <c r="I2" s="29"/>
      <c r="J2" s="33"/>
      <c r="K2" s="29"/>
      <c r="L2" s="29"/>
      <c r="M2" s="29"/>
      <c r="N2" s="29"/>
      <c r="O2" s="55"/>
      <c r="P2" s="54"/>
      <c r="Q2" s="53"/>
      <c r="R2" s="53"/>
      <c r="S2" s="53"/>
      <c r="T2" s="53"/>
      <c r="U2" s="53"/>
      <c r="V2" s="53"/>
      <c r="W2" s="54"/>
      <c r="X2" s="54"/>
      <c r="Y2" s="54"/>
      <c r="Z2" s="54"/>
      <c r="AA2" s="54"/>
      <c r="AB2" s="54"/>
      <c r="AC2" s="53"/>
      <c r="AD2" s="53"/>
      <c r="AE2" s="53"/>
      <c r="AF2" s="53"/>
      <c r="AG2" s="53"/>
      <c r="AH2" s="54" t="s">
        <v>23</v>
      </c>
      <c r="AI2" s="54" t="s">
        <v>6</v>
      </c>
      <c r="AJ2" s="54" t="s">
        <v>29</v>
      </c>
      <c r="AK2" s="54" t="s">
        <v>36</v>
      </c>
      <c r="AL2" s="54" t="s">
        <v>28</v>
      </c>
      <c r="AM2" s="62"/>
      <c r="AN2" s="62"/>
    </row>
    <row r="3" spans="1:38" ht="12">
      <c r="A3" s="36"/>
      <c r="B3" s="36"/>
      <c r="C3" s="36"/>
      <c r="D3" s="36"/>
      <c r="E3" s="36"/>
      <c r="F3" s="36"/>
      <c r="G3" s="37"/>
      <c r="H3" s="36"/>
      <c r="I3" s="49">
        <f aca="true" ca="1" t="shared" si="0" ref="I3:I66">IF(F3="","",IF(((TODAY()-G3)/365)&lt;16,"Junior","Senior"))</f>
      </c>
      <c r="J3" s="38"/>
      <c r="K3" s="39"/>
      <c r="L3" s="36"/>
      <c r="M3" s="36"/>
      <c r="N3" s="50">
        <f>IF(A3="Life Member",0)+IF(A3="",)</f>
        <v>0</v>
      </c>
      <c r="O3" s="55">
        <f>Payment!$B$5</f>
        <v>43282</v>
      </c>
      <c r="P3" s="54">
        <f>Payment!$B$4</f>
        <v>0</v>
      </c>
      <c r="Q3" s="54">
        <f>COUNTIF($A3,"Life Member")</f>
        <v>0</v>
      </c>
      <c r="R3" s="54">
        <f aca="true" t="shared" si="1" ref="R3:R66">COUNTIF($M3,"Full Year")</f>
        <v>0</v>
      </c>
      <c r="S3" s="54">
        <f aca="true" t="shared" si="2" ref="S3:S66">COUNTIF($L3,"Single")</f>
        <v>0</v>
      </c>
      <c r="T3" s="54">
        <f aca="true" t="shared" si="3" ref="T3:T66">COUNTIF($L3,"Family")</f>
        <v>0</v>
      </c>
      <c r="U3" s="54">
        <f aca="true" t="shared" si="4" ref="U3:U66">COUNTIF($I3,"Senior")</f>
        <v>0</v>
      </c>
      <c r="V3" s="54">
        <f aca="true" t="shared" si="5" ref="V3:V66">COUNTIF($I3,"Junior")</f>
        <v>0</v>
      </c>
      <c r="W3" s="54">
        <f aca="true" t="shared" si="6" ref="W3:W66">IF(SUM(COUNTIF($I3,"Senior"),COUNTIF($L3,"Single"),COUNTIF($M3,"Full Year"))=3,1,0)</f>
        <v>0</v>
      </c>
      <c r="X3" s="54">
        <f aca="true" t="shared" si="7" ref="X3:X66">IF(SUM(COUNTIF($I3,"Senior"),COUNTIF($L3,"Single"),COUNTIF($M3,"Half Year"))=3,1,0)</f>
        <v>0</v>
      </c>
      <c r="Y3" s="54">
        <f aca="true" t="shared" si="8" ref="Y3:Y66">IF(SUM(COUNTIF($I3,"Junior"),COUNTIF($L3,"Single"),COUNTIF($M3,"Full Year"))=3,1,0)</f>
        <v>0</v>
      </c>
      <c r="Z3" s="54">
        <f aca="true" t="shared" si="9" ref="Z3:Z66">IF(SUM(COUNTIF($I3,"Junior"),COUNTIF($L3,"Single"),COUNTIF($M3,"Half Year"))=3,1,0)</f>
        <v>0</v>
      </c>
      <c r="AA3" s="54">
        <f aca="true" t="shared" si="10" ref="AA3:AA66">IF(SUM(COUNTIF($L3,"Family"),COUNTIF($M3,"Full Year"))=2,1,0)</f>
        <v>0</v>
      </c>
      <c r="AB3" s="54">
        <f aca="true" t="shared" si="11" ref="AB3:AB66">IF(SUM(COUNTIF($L3,"Family"),COUNTIF($M3,"Half Year"))=2,1,0)</f>
        <v>0</v>
      </c>
      <c r="AC3" s="54">
        <f aca="true" t="shared" si="12" ref="AC3:AC66">IF(SUM(COUNTIF($I3,"Senior"),COUNTIF($L3,"Family"),COUNTIF($M3,"Full Year"))=3,1,0)</f>
        <v>0</v>
      </c>
      <c r="AD3" s="54">
        <f aca="true" t="shared" si="13" ref="AD3:AD66">IF(SUM(COUNTIF($I3,"Senior"),COUNTIF($L3,"Family"),COUNTIF($M3,"Half Year"))=3,1,0)</f>
        <v>0</v>
      </c>
      <c r="AE3" s="54">
        <f aca="true" t="shared" si="14" ref="AE3:AE66">IF(SUM(COUNTIF($I3,"Junior"),COUNTIF($L3,"Family"),COUNTIF($M3,"Full Year"))=3,1,0)</f>
        <v>0</v>
      </c>
      <c r="AF3" s="54">
        <f aca="true" t="shared" si="15" ref="AF3:AF66">IF(SUM(COUNTIF($I3,"Junior"),COUNTIF($L3,"Family"),COUNTIF($M3,"Half Year"))=3,1,0)</f>
        <v>0</v>
      </c>
      <c r="AG3" s="54">
        <f aca="true" t="shared" si="16" ref="AG3:AG64">COUNTIF(N3,68)</f>
        <v>0</v>
      </c>
      <c r="AL3" s="54" t="s">
        <v>70</v>
      </c>
    </row>
    <row r="4" spans="1:38" ht="12">
      <c r="A4" s="36"/>
      <c r="B4" s="36"/>
      <c r="C4" s="36"/>
      <c r="D4" s="36"/>
      <c r="E4" s="36"/>
      <c r="F4" s="36"/>
      <c r="G4" s="37"/>
      <c r="H4" s="36"/>
      <c r="I4" s="49">
        <f ca="1" t="shared" si="0"/>
      </c>
      <c r="J4" s="38"/>
      <c r="K4" s="39"/>
      <c r="L4" s="36"/>
      <c r="M4" s="36"/>
      <c r="N4" s="50">
        <f aca="true" t="shared" si="17" ref="N4:N67">IF(A4="Life Member",0)+IF(A4="",)</f>
        <v>0</v>
      </c>
      <c r="O4" s="55">
        <f>Payment!$B$5</f>
        <v>43282</v>
      </c>
      <c r="P4" s="54">
        <f>Payment!$B$4</f>
        <v>0</v>
      </c>
      <c r="Q4" s="54">
        <f aca="true" t="shared" si="18" ref="Q4:Q67">COUNTIF($A4,"Life Member")</f>
        <v>0</v>
      </c>
      <c r="R4" s="54">
        <f t="shared" si="1"/>
        <v>0</v>
      </c>
      <c r="S4" s="54">
        <f t="shared" si="2"/>
        <v>0</v>
      </c>
      <c r="T4" s="54">
        <f t="shared" si="3"/>
        <v>0</v>
      </c>
      <c r="U4" s="54">
        <f t="shared" si="4"/>
        <v>0</v>
      </c>
      <c r="V4" s="54">
        <f t="shared" si="5"/>
        <v>0</v>
      </c>
      <c r="W4" s="54">
        <f t="shared" si="6"/>
        <v>0</v>
      </c>
      <c r="X4" s="54">
        <f t="shared" si="7"/>
        <v>0</v>
      </c>
      <c r="Y4" s="54">
        <f t="shared" si="8"/>
        <v>0</v>
      </c>
      <c r="Z4" s="54">
        <f t="shared" si="9"/>
        <v>0</v>
      </c>
      <c r="AA4" s="54">
        <f t="shared" si="10"/>
        <v>0</v>
      </c>
      <c r="AB4" s="54">
        <f t="shared" si="11"/>
        <v>0</v>
      </c>
      <c r="AC4" s="54">
        <f t="shared" si="12"/>
        <v>0</v>
      </c>
      <c r="AD4" s="54">
        <f t="shared" si="13"/>
        <v>0</v>
      </c>
      <c r="AE4" s="54">
        <f t="shared" si="14"/>
        <v>0</v>
      </c>
      <c r="AF4" s="54">
        <f t="shared" si="15"/>
        <v>0</v>
      </c>
      <c r="AG4" s="54">
        <f t="shared" si="16"/>
        <v>0</v>
      </c>
      <c r="AL4" s="54" t="s">
        <v>71</v>
      </c>
    </row>
    <row r="5" spans="1:38" ht="12">
      <c r="A5" s="36"/>
      <c r="B5" s="36"/>
      <c r="C5" s="36"/>
      <c r="D5" s="36"/>
      <c r="E5" s="36"/>
      <c r="F5" s="36"/>
      <c r="G5" s="37"/>
      <c r="H5" s="36"/>
      <c r="I5" s="49">
        <f ca="1" t="shared" si="0"/>
      </c>
      <c r="J5" s="38"/>
      <c r="K5" s="39"/>
      <c r="L5" s="36"/>
      <c r="M5" s="36"/>
      <c r="N5" s="50">
        <f t="shared" si="17"/>
        <v>0</v>
      </c>
      <c r="O5" s="55">
        <f>Payment!$B$5</f>
        <v>43282</v>
      </c>
      <c r="P5" s="54">
        <f>Payment!$B$4</f>
        <v>0</v>
      </c>
      <c r="Q5" s="54">
        <f t="shared" si="18"/>
        <v>0</v>
      </c>
      <c r="R5" s="54">
        <f t="shared" si="1"/>
        <v>0</v>
      </c>
      <c r="S5" s="54">
        <f t="shared" si="2"/>
        <v>0</v>
      </c>
      <c r="T5" s="54">
        <f t="shared" si="3"/>
        <v>0</v>
      </c>
      <c r="U5" s="54">
        <f t="shared" si="4"/>
        <v>0</v>
      </c>
      <c r="V5" s="54">
        <f t="shared" si="5"/>
        <v>0</v>
      </c>
      <c r="W5" s="54">
        <f t="shared" si="6"/>
        <v>0</v>
      </c>
      <c r="X5" s="54">
        <f t="shared" si="7"/>
        <v>0</v>
      </c>
      <c r="Y5" s="54">
        <f t="shared" si="8"/>
        <v>0</v>
      </c>
      <c r="Z5" s="54">
        <f t="shared" si="9"/>
        <v>0</v>
      </c>
      <c r="AA5" s="54">
        <f t="shared" si="10"/>
        <v>0</v>
      </c>
      <c r="AB5" s="54">
        <f t="shared" si="11"/>
        <v>0</v>
      </c>
      <c r="AC5" s="54">
        <f t="shared" si="12"/>
        <v>0</v>
      </c>
      <c r="AD5" s="54">
        <f t="shared" si="13"/>
        <v>0</v>
      </c>
      <c r="AE5" s="54">
        <f t="shared" si="14"/>
        <v>0</v>
      </c>
      <c r="AF5" s="54">
        <f t="shared" si="15"/>
        <v>0</v>
      </c>
      <c r="AG5" s="54">
        <f t="shared" si="16"/>
        <v>0</v>
      </c>
      <c r="AL5" s="54" t="s">
        <v>72</v>
      </c>
    </row>
    <row r="6" spans="1:38" ht="12">
      <c r="A6" s="36"/>
      <c r="B6" s="36"/>
      <c r="C6" s="36"/>
      <c r="D6" s="36"/>
      <c r="E6" s="36"/>
      <c r="F6" s="36"/>
      <c r="G6" s="37"/>
      <c r="H6" s="36"/>
      <c r="I6" s="49">
        <f ca="1" t="shared" si="0"/>
      </c>
      <c r="J6" s="38"/>
      <c r="K6" s="39"/>
      <c r="L6" s="36"/>
      <c r="M6" s="36"/>
      <c r="N6" s="50">
        <f t="shared" si="17"/>
        <v>0</v>
      </c>
      <c r="O6" s="55">
        <f>Payment!$B$5</f>
        <v>43282</v>
      </c>
      <c r="P6" s="54">
        <f>Payment!$B$4</f>
        <v>0</v>
      </c>
      <c r="Q6" s="54">
        <f t="shared" si="18"/>
        <v>0</v>
      </c>
      <c r="R6" s="54">
        <f t="shared" si="1"/>
        <v>0</v>
      </c>
      <c r="S6" s="54">
        <f t="shared" si="2"/>
        <v>0</v>
      </c>
      <c r="T6" s="54">
        <f t="shared" si="3"/>
        <v>0</v>
      </c>
      <c r="U6" s="54">
        <f t="shared" si="4"/>
        <v>0</v>
      </c>
      <c r="V6" s="54">
        <f t="shared" si="5"/>
        <v>0</v>
      </c>
      <c r="W6" s="54">
        <f t="shared" si="6"/>
        <v>0</v>
      </c>
      <c r="X6" s="54">
        <f t="shared" si="7"/>
        <v>0</v>
      </c>
      <c r="Y6" s="54">
        <f t="shared" si="8"/>
        <v>0</v>
      </c>
      <c r="Z6" s="54">
        <f t="shared" si="9"/>
        <v>0</v>
      </c>
      <c r="AA6" s="54">
        <f t="shared" si="10"/>
        <v>0</v>
      </c>
      <c r="AB6" s="54">
        <f t="shared" si="11"/>
        <v>0</v>
      </c>
      <c r="AC6" s="54">
        <f t="shared" si="12"/>
        <v>0</v>
      </c>
      <c r="AD6" s="54">
        <f t="shared" si="13"/>
        <v>0</v>
      </c>
      <c r="AE6" s="54">
        <f t="shared" si="14"/>
        <v>0</v>
      </c>
      <c r="AF6" s="54">
        <f t="shared" si="15"/>
        <v>0</v>
      </c>
      <c r="AG6" s="54">
        <f t="shared" si="16"/>
        <v>0</v>
      </c>
      <c r="AL6" s="54" t="s">
        <v>92</v>
      </c>
    </row>
    <row r="7" spans="1:38" ht="12">
      <c r="A7" s="36"/>
      <c r="B7" s="36"/>
      <c r="C7" s="36"/>
      <c r="D7" s="36"/>
      <c r="E7" s="36"/>
      <c r="F7" s="36"/>
      <c r="G7" s="37"/>
      <c r="H7" s="36"/>
      <c r="I7" s="49">
        <f ca="1" t="shared" si="0"/>
      </c>
      <c r="J7" s="38"/>
      <c r="K7" s="41"/>
      <c r="L7" s="36"/>
      <c r="M7" s="36"/>
      <c r="N7" s="50">
        <f t="shared" si="17"/>
        <v>0</v>
      </c>
      <c r="O7" s="55">
        <f>Payment!$B$5</f>
        <v>43282</v>
      </c>
      <c r="P7" s="54">
        <f>Payment!$B$4</f>
        <v>0</v>
      </c>
      <c r="Q7" s="54">
        <f t="shared" si="18"/>
        <v>0</v>
      </c>
      <c r="R7" s="54">
        <f t="shared" si="1"/>
        <v>0</v>
      </c>
      <c r="S7" s="54">
        <f t="shared" si="2"/>
        <v>0</v>
      </c>
      <c r="T7" s="54">
        <f t="shared" si="3"/>
        <v>0</v>
      </c>
      <c r="U7" s="54">
        <f t="shared" si="4"/>
        <v>0</v>
      </c>
      <c r="V7" s="54">
        <f t="shared" si="5"/>
        <v>0</v>
      </c>
      <c r="W7" s="54">
        <f t="shared" si="6"/>
        <v>0</v>
      </c>
      <c r="X7" s="54">
        <f t="shared" si="7"/>
        <v>0</v>
      </c>
      <c r="Y7" s="54">
        <f t="shared" si="8"/>
        <v>0</v>
      </c>
      <c r="Z7" s="54">
        <f t="shared" si="9"/>
        <v>0</v>
      </c>
      <c r="AA7" s="54">
        <f t="shared" si="10"/>
        <v>0</v>
      </c>
      <c r="AB7" s="54">
        <f t="shared" si="11"/>
        <v>0</v>
      </c>
      <c r="AC7" s="54">
        <f t="shared" si="12"/>
        <v>0</v>
      </c>
      <c r="AD7" s="54">
        <f t="shared" si="13"/>
        <v>0</v>
      </c>
      <c r="AE7" s="54">
        <f t="shared" si="14"/>
        <v>0</v>
      </c>
      <c r="AF7" s="54">
        <f t="shared" si="15"/>
        <v>0</v>
      </c>
      <c r="AG7" s="54">
        <f t="shared" si="16"/>
        <v>0</v>
      </c>
      <c r="AL7" s="54" t="s">
        <v>99</v>
      </c>
    </row>
    <row r="8" spans="1:38" ht="12">
      <c r="A8" s="36"/>
      <c r="B8" s="36"/>
      <c r="C8" s="36"/>
      <c r="D8" s="36"/>
      <c r="E8" s="36"/>
      <c r="F8" s="36"/>
      <c r="G8" s="37"/>
      <c r="H8" s="36"/>
      <c r="I8" s="49">
        <f ca="1" t="shared" si="0"/>
      </c>
      <c r="J8" s="38"/>
      <c r="K8" s="41"/>
      <c r="L8" s="36"/>
      <c r="M8" s="36"/>
      <c r="N8" s="50">
        <f t="shared" si="17"/>
        <v>0</v>
      </c>
      <c r="O8" s="55">
        <f>Payment!$B$5</f>
        <v>43282</v>
      </c>
      <c r="P8" s="54">
        <f>Payment!$B$4</f>
        <v>0</v>
      </c>
      <c r="Q8" s="54">
        <f t="shared" si="18"/>
        <v>0</v>
      </c>
      <c r="R8" s="54">
        <f t="shared" si="1"/>
        <v>0</v>
      </c>
      <c r="S8" s="54">
        <f t="shared" si="2"/>
        <v>0</v>
      </c>
      <c r="T8" s="54">
        <f t="shared" si="3"/>
        <v>0</v>
      </c>
      <c r="U8" s="54">
        <f t="shared" si="4"/>
        <v>0</v>
      </c>
      <c r="V8" s="54">
        <f t="shared" si="5"/>
        <v>0</v>
      </c>
      <c r="W8" s="54">
        <f t="shared" si="6"/>
        <v>0</v>
      </c>
      <c r="X8" s="54">
        <f t="shared" si="7"/>
        <v>0</v>
      </c>
      <c r="Y8" s="54">
        <f t="shared" si="8"/>
        <v>0</v>
      </c>
      <c r="Z8" s="54">
        <f t="shared" si="9"/>
        <v>0</v>
      </c>
      <c r="AA8" s="54">
        <f t="shared" si="10"/>
        <v>0</v>
      </c>
      <c r="AB8" s="54">
        <f t="shared" si="11"/>
        <v>0</v>
      </c>
      <c r="AC8" s="54">
        <f t="shared" si="12"/>
        <v>0</v>
      </c>
      <c r="AD8" s="54">
        <f t="shared" si="13"/>
        <v>0</v>
      </c>
      <c r="AE8" s="54">
        <f t="shared" si="14"/>
        <v>0</v>
      </c>
      <c r="AF8" s="54">
        <f t="shared" si="15"/>
        <v>0</v>
      </c>
      <c r="AG8" s="54">
        <f t="shared" si="16"/>
        <v>0</v>
      </c>
      <c r="AL8" s="54" t="s">
        <v>111</v>
      </c>
    </row>
    <row r="9" spans="1:38" ht="12">
      <c r="A9" s="36"/>
      <c r="B9" s="36"/>
      <c r="C9" s="36"/>
      <c r="D9" s="36"/>
      <c r="E9" s="36"/>
      <c r="F9" s="36"/>
      <c r="G9" s="37"/>
      <c r="H9" s="36"/>
      <c r="I9" s="49">
        <f ca="1" t="shared" si="0"/>
      </c>
      <c r="J9" s="38"/>
      <c r="K9" s="39"/>
      <c r="L9" s="36"/>
      <c r="M9" s="36"/>
      <c r="N9" s="50">
        <f t="shared" si="17"/>
        <v>0</v>
      </c>
      <c r="O9" s="55">
        <f>Payment!$B$5</f>
        <v>43282</v>
      </c>
      <c r="P9" s="54">
        <f>Payment!$B$4</f>
        <v>0</v>
      </c>
      <c r="Q9" s="54">
        <f t="shared" si="18"/>
        <v>0</v>
      </c>
      <c r="R9" s="54">
        <f t="shared" si="1"/>
        <v>0</v>
      </c>
      <c r="S9" s="54">
        <f t="shared" si="2"/>
        <v>0</v>
      </c>
      <c r="T9" s="54">
        <f t="shared" si="3"/>
        <v>0</v>
      </c>
      <c r="U9" s="54">
        <f t="shared" si="4"/>
        <v>0</v>
      </c>
      <c r="V9" s="54">
        <f t="shared" si="5"/>
        <v>0</v>
      </c>
      <c r="W9" s="54">
        <f t="shared" si="6"/>
        <v>0</v>
      </c>
      <c r="X9" s="54">
        <f t="shared" si="7"/>
        <v>0</v>
      </c>
      <c r="Y9" s="54">
        <f t="shared" si="8"/>
        <v>0</v>
      </c>
      <c r="Z9" s="54">
        <f t="shared" si="9"/>
        <v>0</v>
      </c>
      <c r="AA9" s="54">
        <f t="shared" si="10"/>
        <v>0</v>
      </c>
      <c r="AB9" s="54">
        <f t="shared" si="11"/>
        <v>0</v>
      </c>
      <c r="AC9" s="54">
        <f t="shared" si="12"/>
        <v>0</v>
      </c>
      <c r="AD9" s="54">
        <f t="shared" si="13"/>
        <v>0</v>
      </c>
      <c r="AE9" s="54">
        <f t="shared" si="14"/>
        <v>0</v>
      </c>
      <c r="AF9" s="54">
        <f t="shared" si="15"/>
        <v>0</v>
      </c>
      <c r="AG9" s="54">
        <f t="shared" si="16"/>
        <v>0</v>
      </c>
      <c r="AL9" s="54" t="s">
        <v>52</v>
      </c>
    </row>
    <row r="10" spans="1:33" ht="12">
      <c r="A10" s="36"/>
      <c r="B10" s="36"/>
      <c r="C10" s="36"/>
      <c r="D10" s="36"/>
      <c r="E10" s="36"/>
      <c r="F10" s="36"/>
      <c r="G10" s="37"/>
      <c r="H10" s="36"/>
      <c r="I10" s="49">
        <f ca="1" t="shared" si="0"/>
      </c>
      <c r="J10" s="38"/>
      <c r="K10" s="39"/>
      <c r="L10" s="36"/>
      <c r="M10" s="36"/>
      <c r="N10" s="50">
        <f t="shared" si="17"/>
        <v>0</v>
      </c>
      <c r="O10" s="55">
        <f>Payment!$B$5</f>
        <v>43282</v>
      </c>
      <c r="P10" s="54">
        <f>Payment!$B$4</f>
        <v>0</v>
      </c>
      <c r="Q10" s="54">
        <f t="shared" si="18"/>
        <v>0</v>
      </c>
      <c r="R10" s="54">
        <f t="shared" si="1"/>
        <v>0</v>
      </c>
      <c r="S10" s="54">
        <f t="shared" si="2"/>
        <v>0</v>
      </c>
      <c r="T10" s="54">
        <f t="shared" si="3"/>
        <v>0</v>
      </c>
      <c r="U10" s="54">
        <f t="shared" si="4"/>
        <v>0</v>
      </c>
      <c r="V10" s="54">
        <f t="shared" si="5"/>
        <v>0</v>
      </c>
      <c r="W10" s="54">
        <f t="shared" si="6"/>
        <v>0</v>
      </c>
      <c r="X10" s="54">
        <f t="shared" si="7"/>
        <v>0</v>
      </c>
      <c r="Y10" s="54">
        <f t="shared" si="8"/>
        <v>0</v>
      </c>
      <c r="Z10" s="54">
        <f t="shared" si="9"/>
        <v>0</v>
      </c>
      <c r="AA10" s="54">
        <f t="shared" si="10"/>
        <v>0</v>
      </c>
      <c r="AB10" s="54">
        <f t="shared" si="11"/>
        <v>0</v>
      </c>
      <c r="AC10" s="54">
        <f t="shared" si="12"/>
        <v>0</v>
      </c>
      <c r="AD10" s="54">
        <f t="shared" si="13"/>
        <v>0</v>
      </c>
      <c r="AE10" s="54">
        <f t="shared" si="14"/>
        <v>0</v>
      </c>
      <c r="AF10" s="54">
        <f t="shared" si="15"/>
        <v>0</v>
      </c>
      <c r="AG10" s="54">
        <f t="shared" si="16"/>
        <v>0</v>
      </c>
    </row>
    <row r="11" spans="1:33" ht="12">
      <c r="A11" s="36"/>
      <c r="B11" s="36"/>
      <c r="C11" s="36"/>
      <c r="D11" s="36"/>
      <c r="E11" s="36"/>
      <c r="F11" s="36"/>
      <c r="G11" s="37"/>
      <c r="H11" s="36"/>
      <c r="I11" s="49">
        <f ca="1" t="shared" si="0"/>
      </c>
      <c r="J11" s="38"/>
      <c r="K11" s="41"/>
      <c r="L11" s="36"/>
      <c r="M11" s="36"/>
      <c r="N11" s="50">
        <f t="shared" si="17"/>
        <v>0</v>
      </c>
      <c r="O11" s="55">
        <f>Payment!$B$5</f>
        <v>43282</v>
      </c>
      <c r="P11" s="54">
        <f>Payment!$B$4</f>
        <v>0</v>
      </c>
      <c r="Q11" s="54">
        <f t="shared" si="18"/>
        <v>0</v>
      </c>
      <c r="R11" s="54">
        <f t="shared" si="1"/>
        <v>0</v>
      </c>
      <c r="S11" s="54">
        <f t="shared" si="2"/>
        <v>0</v>
      </c>
      <c r="T11" s="54">
        <f t="shared" si="3"/>
        <v>0</v>
      </c>
      <c r="U11" s="54">
        <f t="shared" si="4"/>
        <v>0</v>
      </c>
      <c r="V11" s="54">
        <f t="shared" si="5"/>
        <v>0</v>
      </c>
      <c r="W11" s="54">
        <f t="shared" si="6"/>
        <v>0</v>
      </c>
      <c r="X11" s="54">
        <f t="shared" si="7"/>
        <v>0</v>
      </c>
      <c r="Y11" s="54">
        <f t="shared" si="8"/>
        <v>0</v>
      </c>
      <c r="Z11" s="54">
        <f t="shared" si="9"/>
        <v>0</v>
      </c>
      <c r="AA11" s="54">
        <f t="shared" si="10"/>
        <v>0</v>
      </c>
      <c r="AB11" s="54">
        <f t="shared" si="11"/>
        <v>0</v>
      </c>
      <c r="AC11" s="54">
        <f t="shared" si="12"/>
        <v>0</v>
      </c>
      <c r="AD11" s="54">
        <f t="shared" si="13"/>
        <v>0</v>
      </c>
      <c r="AE11" s="54">
        <f t="shared" si="14"/>
        <v>0</v>
      </c>
      <c r="AF11" s="54">
        <f t="shared" si="15"/>
        <v>0</v>
      </c>
      <c r="AG11" s="54">
        <f t="shared" si="16"/>
        <v>0</v>
      </c>
    </row>
    <row r="12" spans="1:33" ht="12">
      <c r="A12" s="36"/>
      <c r="B12" s="36"/>
      <c r="C12" s="36"/>
      <c r="D12" s="36"/>
      <c r="E12" s="36"/>
      <c r="F12" s="36"/>
      <c r="G12" s="37"/>
      <c r="H12" s="36"/>
      <c r="I12" s="49">
        <f ca="1" t="shared" si="0"/>
      </c>
      <c r="J12" s="38"/>
      <c r="K12" s="41"/>
      <c r="L12" s="36"/>
      <c r="M12" s="36"/>
      <c r="N12" s="50">
        <f t="shared" si="17"/>
        <v>0</v>
      </c>
      <c r="O12" s="55">
        <f>Payment!$B$5</f>
        <v>43282</v>
      </c>
      <c r="P12" s="54">
        <f>Payment!$B$4</f>
        <v>0</v>
      </c>
      <c r="Q12" s="54">
        <f t="shared" si="18"/>
        <v>0</v>
      </c>
      <c r="R12" s="54">
        <f t="shared" si="1"/>
        <v>0</v>
      </c>
      <c r="S12" s="54">
        <f t="shared" si="2"/>
        <v>0</v>
      </c>
      <c r="T12" s="54">
        <f t="shared" si="3"/>
        <v>0</v>
      </c>
      <c r="U12" s="54">
        <f t="shared" si="4"/>
        <v>0</v>
      </c>
      <c r="V12" s="54">
        <f t="shared" si="5"/>
        <v>0</v>
      </c>
      <c r="W12" s="54">
        <f t="shared" si="6"/>
        <v>0</v>
      </c>
      <c r="X12" s="54">
        <f t="shared" si="7"/>
        <v>0</v>
      </c>
      <c r="Y12" s="54">
        <f t="shared" si="8"/>
        <v>0</v>
      </c>
      <c r="Z12" s="54">
        <f t="shared" si="9"/>
        <v>0</v>
      </c>
      <c r="AA12" s="54">
        <f t="shared" si="10"/>
        <v>0</v>
      </c>
      <c r="AB12" s="54">
        <f t="shared" si="11"/>
        <v>0</v>
      </c>
      <c r="AC12" s="54">
        <f t="shared" si="12"/>
        <v>0</v>
      </c>
      <c r="AD12" s="54">
        <f t="shared" si="13"/>
        <v>0</v>
      </c>
      <c r="AE12" s="54">
        <f t="shared" si="14"/>
        <v>0</v>
      </c>
      <c r="AF12" s="54">
        <f t="shared" si="15"/>
        <v>0</v>
      </c>
      <c r="AG12" s="54">
        <f t="shared" si="16"/>
        <v>0</v>
      </c>
    </row>
    <row r="13" spans="1:33" ht="12">
      <c r="A13" s="36"/>
      <c r="B13" s="36"/>
      <c r="C13" s="36"/>
      <c r="D13" s="36"/>
      <c r="E13" s="36"/>
      <c r="F13" s="36"/>
      <c r="G13" s="37"/>
      <c r="H13" s="36"/>
      <c r="I13" s="49">
        <f ca="1" t="shared" si="0"/>
      </c>
      <c r="J13" s="38"/>
      <c r="K13" s="41"/>
      <c r="L13" s="36"/>
      <c r="M13" s="36"/>
      <c r="N13" s="50">
        <f t="shared" si="17"/>
        <v>0</v>
      </c>
      <c r="O13" s="55">
        <f>Payment!$B$5</f>
        <v>43282</v>
      </c>
      <c r="P13" s="54">
        <f>Payment!$B$4</f>
        <v>0</v>
      </c>
      <c r="Q13" s="54">
        <f t="shared" si="18"/>
        <v>0</v>
      </c>
      <c r="R13" s="54">
        <f t="shared" si="1"/>
        <v>0</v>
      </c>
      <c r="S13" s="54">
        <f t="shared" si="2"/>
        <v>0</v>
      </c>
      <c r="T13" s="54">
        <f t="shared" si="3"/>
        <v>0</v>
      </c>
      <c r="U13" s="54">
        <f t="shared" si="4"/>
        <v>0</v>
      </c>
      <c r="V13" s="54">
        <f t="shared" si="5"/>
        <v>0</v>
      </c>
      <c r="W13" s="54">
        <f t="shared" si="6"/>
        <v>0</v>
      </c>
      <c r="X13" s="54">
        <f t="shared" si="7"/>
        <v>0</v>
      </c>
      <c r="Y13" s="54">
        <f t="shared" si="8"/>
        <v>0</v>
      </c>
      <c r="Z13" s="54">
        <f t="shared" si="9"/>
        <v>0</v>
      </c>
      <c r="AA13" s="54">
        <f t="shared" si="10"/>
        <v>0</v>
      </c>
      <c r="AB13" s="54">
        <f t="shared" si="11"/>
        <v>0</v>
      </c>
      <c r="AC13" s="54">
        <f t="shared" si="12"/>
        <v>0</v>
      </c>
      <c r="AD13" s="54">
        <f t="shared" si="13"/>
        <v>0</v>
      </c>
      <c r="AE13" s="54">
        <f t="shared" si="14"/>
        <v>0</v>
      </c>
      <c r="AF13" s="54">
        <f t="shared" si="15"/>
        <v>0</v>
      </c>
      <c r="AG13" s="54">
        <f t="shared" si="16"/>
        <v>0</v>
      </c>
    </row>
    <row r="14" spans="1:33" ht="12">
      <c r="A14" s="36"/>
      <c r="B14" s="36"/>
      <c r="C14" s="36"/>
      <c r="D14" s="36"/>
      <c r="E14" s="36"/>
      <c r="F14" s="36"/>
      <c r="G14" s="37"/>
      <c r="H14" s="36"/>
      <c r="I14" s="49">
        <f ca="1" t="shared" si="0"/>
      </c>
      <c r="J14" s="38"/>
      <c r="K14" s="41"/>
      <c r="L14" s="36"/>
      <c r="M14" s="36"/>
      <c r="N14" s="50">
        <f t="shared" si="17"/>
        <v>0</v>
      </c>
      <c r="O14" s="55">
        <f>Payment!$B$5</f>
        <v>43282</v>
      </c>
      <c r="P14" s="54">
        <f>Payment!$B$4</f>
        <v>0</v>
      </c>
      <c r="Q14" s="54">
        <f t="shared" si="18"/>
        <v>0</v>
      </c>
      <c r="R14" s="54">
        <f t="shared" si="1"/>
        <v>0</v>
      </c>
      <c r="S14" s="54">
        <f t="shared" si="2"/>
        <v>0</v>
      </c>
      <c r="T14" s="54">
        <f t="shared" si="3"/>
        <v>0</v>
      </c>
      <c r="U14" s="54">
        <f t="shared" si="4"/>
        <v>0</v>
      </c>
      <c r="V14" s="54">
        <f t="shared" si="5"/>
        <v>0</v>
      </c>
      <c r="W14" s="54">
        <f t="shared" si="6"/>
        <v>0</v>
      </c>
      <c r="X14" s="54">
        <f t="shared" si="7"/>
        <v>0</v>
      </c>
      <c r="Y14" s="54">
        <f t="shared" si="8"/>
        <v>0</v>
      </c>
      <c r="Z14" s="54">
        <f t="shared" si="9"/>
        <v>0</v>
      </c>
      <c r="AA14" s="54">
        <f t="shared" si="10"/>
        <v>0</v>
      </c>
      <c r="AB14" s="54">
        <f t="shared" si="11"/>
        <v>0</v>
      </c>
      <c r="AC14" s="54">
        <f t="shared" si="12"/>
        <v>0</v>
      </c>
      <c r="AD14" s="54">
        <f t="shared" si="13"/>
        <v>0</v>
      </c>
      <c r="AE14" s="54">
        <f t="shared" si="14"/>
        <v>0</v>
      </c>
      <c r="AF14" s="54">
        <f t="shared" si="15"/>
        <v>0</v>
      </c>
      <c r="AG14" s="54">
        <f t="shared" si="16"/>
        <v>0</v>
      </c>
    </row>
    <row r="15" spans="1:33" ht="12">
      <c r="A15" s="36"/>
      <c r="B15" s="36"/>
      <c r="C15" s="36"/>
      <c r="D15" s="36"/>
      <c r="E15" s="36"/>
      <c r="F15" s="36"/>
      <c r="G15" s="37"/>
      <c r="H15" s="36"/>
      <c r="I15" s="49">
        <f ca="1" t="shared" si="0"/>
      </c>
      <c r="J15" s="38"/>
      <c r="K15" s="41"/>
      <c r="L15" s="36"/>
      <c r="M15" s="36"/>
      <c r="N15" s="50">
        <f t="shared" si="17"/>
        <v>0</v>
      </c>
      <c r="O15" s="55">
        <f>Payment!$B$5</f>
        <v>43282</v>
      </c>
      <c r="P15" s="54">
        <f>Payment!$B$4</f>
        <v>0</v>
      </c>
      <c r="Q15" s="54">
        <f t="shared" si="18"/>
        <v>0</v>
      </c>
      <c r="R15" s="54">
        <f t="shared" si="1"/>
        <v>0</v>
      </c>
      <c r="S15" s="54">
        <f t="shared" si="2"/>
        <v>0</v>
      </c>
      <c r="T15" s="54">
        <f t="shared" si="3"/>
        <v>0</v>
      </c>
      <c r="U15" s="54">
        <f t="shared" si="4"/>
        <v>0</v>
      </c>
      <c r="V15" s="54">
        <f t="shared" si="5"/>
        <v>0</v>
      </c>
      <c r="W15" s="54">
        <f t="shared" si="6"/>
        <v>0</v>
      </c>
      <c r="X15" s="54">
        <f t="shared" si="7"/>
        <v>0</v>
      </c>
      <c r="Y15" s="54">
        <f t="shared" si="8"/>
        <v>0</v>
      </c>
      <c r="Z15" s="54">
        <f t="shared" si="9"/>
        <v>0</v>
      </c>
      <c r="AA15" s="54">
        <f t="shared" si="10"/>
        <v>0</v>
      </c>
      <c r="AB15" s="54">
        <f t="shared" si="11"/>
        <v>0</v>
      </c>
      <c r="AC15" s="54">
        <f t="shared" si="12"/>
        <v>0</v>
      </c>
      <c r="AD15" s="54">
        <f t="shared" si="13"/>
        <v>0</v>
      </c>
      <c r="AE15" s="54">
        <f t="shared" si="14"/>
        <v>0</v>
      </c>
      <c r="AF15" s="54">
        <f t="shared" si="15"/>
        <v>0</v>
      </c>
      <c r="AG15" s="54">
        <f t="shared" si="16"/>
        <v>0</v>
      </c>
    </row>
    <row r="16" spans="1:33" ht="12">
      <c r="A16" s="36"/>
      <c r="B16" s="36"/>
      <c r="C16" s="36"/>
      <c r="D16" s="36"/>
      <c r="E16" s="36"/>
      <c r="F16" s="36"/>
      <c r="G16" s="37"/>
      <c r="H16" s="36"/>
      <c r="I16" s="49">
        <f ca="1" t="shared" si="0"/>
      </c>
      <c r="J16" s="38"/>
      <c r="K16" s="41"/>
      <c r="L16" s="36"/>
      <c r="M16" s="36"/>
      <c r="N16" s="50">
        <f t="shared" si="17"/>
        <v>0</v>
      </c>
      <c r="O16" s="55">
        <f>Payment!$B$5</f>
        <v>43282</v>
      </c>
      <c r="P16" s="54">
        <f>Payment!$B$4</f>
        <v>0</v>
      </c>
      <c r="Q16" s="54">
        <f t="shared" si="18"/>
        <v>0</v>
      </c>
      <c r="R16" s="54">
        <f t="shared" si="1"/>
        <v>0</v>
      </c>
      <c r="S16" s="54">
        <f t="shared" si="2"/>
        <v>0</v>
      </c>
      <c r="T16" s="54">
        <f t="shared" si="3"/>
        <v>0</v>
      </c>
      <c r="U16" s="54">
        <f t="shared" si="4"/>
        <v>0</v>
      </c>
      <c r="V16" s="54">
        <f t="shared" si="5"/>
        <v>0</v>
      </c>
      <c r="W16" s="54">
        <f t="shared" si="6"/>
        <v>0</v>
      </c>
      <c r="X16" s="54">
        <f t="shared" si="7"/>
        <v>0</v>
      </c>
      <c r="Y16" s="54">
        <f t="shared" si="8"/>
        <v>0</v>
      </c>
      <c r="Z16" s="54">
        <f t="shared" si="9"/>
        <v>0</v>
      </c>
      <c r="AA16" s="54">
        <f t="shared" si="10"/>
        <v>0</v>
      </c>
      <c r="AB16" s="54">
        <f t="shared" si="11"/>
        <v>0</v>
      </c>
      <c r="AC16" s="54">
        <f t="shared" si="12"/>
        <v>0</v>
      </c>
      <c r="AD16" s="54">
        <f t="shared" si="13"/>
        <v>0</v>
      </c>
      <c r="AE16" s="54">
        <f t="shared" si="14"/>
        <v>0</v>
      </c>
      <c r="AF16" s="54">
        <f t="shared" si="15"/>
        <v>0</v>
      </c>
      <c r="AG16" s="54">
        <f t="shared" si="16"/>
        <v>0</v>
      </c>
    </row>
    <row r="17" spans="1:33" ht="12">
      <c r="A17" s="36"/>
      <c r="B17" s="36"/>
      <c r="C17" s="36"/>
      <c r="D17" s="36"/>
      <c r="E17" s="36"/>
      <c r="F17" s="36"/>
      <c r="G17" s="37"/>
      <c r="H17" s="36"/>
      <c r="I17" s="49">
        <f ca="1" t="shared" si="0"/>
      </c>
      <c r="J17" s="38"/>
      <c r="K17" s="41"/>
      <c r="L17" s="36"/>
      <c r="M17" s="36"/>
      <c r="N17" s="50">
        <f t="shared" si="17"/>
        <v>0</v>
      </c>
      <c r="O17" s="55">
        <f>Payment!$B$5</f>
        <v>43282</v>
      </c>
      <c r="P17" s="54">
        <f>Payment!$B$4</f>
        <v>0</v>
      </c>
      <c r="Q17" s="54">
        <f t="shared" si="18"/>
        <v>0</v>
      </c>
      <c r="R17" s="54">
        <f t="shared" si="1"/>
        <v>0</v>
      </c>
      <c r="S17" s="54">
        <f t="shared" si="2"/>
        <v>0</v>
      </c>
      <c r="T17" s="54">
        <f t="shared" si="3"/>
        <v>0</v>
      </c>
      <c r="U17" s="54">
        <f t="shared" si="4"/>
        <v>0</v>
      </c>
      <c r="V17" s="54">
        <f t="shared" si="5"/>
        <v>0</v>
      </c>
      <c r="W17" s="54">
        <f t="shared" si="6"/>
        <v>0</v>
      </c>
      <c r="X17" s="54">
        <f t="shared" si="7"/>
        <v>0</v>
      </c>
      <c r="Y17" s="54">
        <f t="shared" si="8"/>
        <v>0</v>
      </c>
      <c r="Z17" s="54">
        <f t="shared" si="9"/>
        <v>0</v>
      </c>
      <c r="AA17" s="54">
        <f t="shared" si="10"/>
        <v>0</v>
      </c>
      <c r="AB17" s="54">
        <f t="shared" si="11"/>
        <v>0</v>
      </c>
      <c r="AC17" s="54">
        <f t="shared" si="12"/>
        <v>0</v>
      </c>
      <c r="AD17" s="54">
        <f t="shared" si="13"/>
        <v>0</v>
      </c>
      <c r="AE17" s="54">
        <f t="shared" si="14"/>
        <v>0</v>
      </c>
      <c r="AF17" s="54">
        <f t="shared" si="15"/>
        <v>0</v>
      </c>
      <c r="AG17" s="54">
        <f t="shared" si="16"/>
        <v>0</v>
      </c>
    </row>
    <row r="18" spans="1:33" ht="12">
      <c r="A18" s="36"/>
      <c r="B18" s="36"/>
      <c r="C18" s="36"/>
      <c r="D18" s="36"/>
      <c r="E18" s="36"/>
      <c r="F18" s="36"/>
      <c r="G18" s="37"/>
      <c r="H18" s="36"/>
      <c r="I18" s="49">
        <f ca="1" t="shared" si="0"/>
      </c>
      <c r="J18" s="38"/>
      <c r="K18" s="39"/>
      <c r="L18" s="36"/>
      <c r="M18" s="36"/>
      <c r="N18" s="50">
        <f t="shared" si="17"/>
        <v>0</v>
      </c>
      <c r="O18" s="55">
        <f>Payment!$B$5</f>
        <v>43282</v>
      </c>
      <c r="P18" s="54">
        <f>Payment!$B$4</f>
        <v>0</v>
      </c>
      <c r="Q18" s="54">
        <f t="shared" si="18"/>
        <v>0</v>
      </c>
      <c r="R18" s="54">
        <f t="shared" si="1"/>
        <v>0</v>
      </c>
      <c r="S18" s="54">
        <f t="shared" si="2"/>
        <v>0</v>
      </c>
      <c r="T18" s="54">
        <f t="shared" si="3"/>
        <v>0</v>
      </c>
      <c r="U18" s="54">
        <f t="shared" si="4"/>
        <v>0</v>
      </c>
      <c r="V18" s="54">
        <f t="shared" si="5"/>
        <v>0</v>
      </c>
      <c r="W18" s="54">
        <f t="shared" si="6"/>
        <v>0</v>
      </c>
      <c r="X18" s="54">
        <f t="shared" si="7"/>
        <v>0</v>
      </c>
      <c r="Y18" s="54">
        <f t="shared" si="8"/>
        <v>0</v>
      </c>
      <c r="Z18" s="54">
        <f t="shared" si="9"/>
        <v>0</v>
      </c>
      <c r="AA18" s="54">
        <f t="shared" si="10"/>
        <v>0</v>
      </c>
      <c r="AB18" s="54">
        <f t="shared" si="11"/>
        <v>0</v>
      </c>
      <c r="AC18" s="54">
        <f t="shared" si="12"/>
        <v>0</v>
      </c>
      <c r="AD18" s="54">
        <f t="shared" si="13"/>
        <v>0</v>
      </c>
      <c r="AE18" s="54">
        <f t="shared" si="14"/>
        <v>0</v>
      </c>
      <c r="AF18" s="54">
        <f t="shared" si="15"/>
        <v>0</v>
      </c>
      <c r="AG18" s="54">
        <f t="shared" si="16"/>
        <v>0</v>
      </c>
    </row>
    <row r="19" spans="1:33" ht="12">
      <c r="A19" s="36"/>
      <c r="B19" s="36"/>
      <c r="C19" s="36"/>
      <c r="D19" s="36"/>
      <c r="E19" s="36"/>
      <c r="F19" s="36"/>
      <c r="G19" s="37"/>
      <c r="H19" s="36"/>
      <c r="I19" s="49">
        <f ca="1" t="shared" si="0"/>
      </c>
      <c r="J19" s="38"/>
      <c r="K19" s="41"/>
      <c r="L19" s="36"/>
      <c r="M19" s="36"/>
      <c r="N19" s="50">
        <f t="shared" si="17"/>
        <v>0</v>
      </c>
      <c r="O19" s="55">
        <f>Payment!$B$5</f>
        <v>43282</v>
      </c>
      <c r="P19" s="54">
        <f>Payment!$B$4</f>
        <v>0</v>
      </c>
      <c r="Q19" s="54">
        <f t="shared" si="18"/>
        <v>0</v>
      </c>
      <c r="R19" s="54">
        <f t="shared" si="1"/>
        <v>0</v>
      </c>
      <c r="S19" s="54">
        <f t="shared" si="2"/>
        <v>0</v>
      </c>
      <c r="T19" s="54">
        <f t="shared" si="3"/>
        <v>0</v>
      </c>
      <c r="U19" s="54">
        <f t="shared" si="4"/>
        <v>0</v>
      </c>
      <c r="V19" s="54">
        <f t="shared" si="5"/>
        <v>0</v>
      </c>
      <c r="W19" s="54">
        <f t="shared" si="6"/>
        <v>0</v>
      </c>
      <c r="X19" s="54">
        <f t="shared" si="7"/>
        <v>0</v>
      </c>
      <c r="Y19" s="54">
        <f t="shared" si="8"/>
        <v>0</v>
      </c>
      <c r="Z19" s="54">
        <f t="shared" si="9"/>
        <v>0</v>
      </c>
      <c r="AA19" s="54">
        <f t="shared" si="10"/>
        <v>0</v>
      </c>
      <c r="AB19" s="54">
        <f t="shared" si="11"/>
        <v>0</v>
      </c>
      <c r="AC19" s="54">
        <f t="shared" si="12"/>
        <v>0</v>
      </c>
      <c r="AD19" s="54">
        <f t="shared" si="13"/>
        <v>0</v>
      </c>
      <c r="AE19" s="54">
        <f t="shared" si="14"/>
        <v>0</v>
      </c>
      <c r="AF19" s="54">
        <f t="shared" si="15"/>
        <v>0</v>
      </c>
      <c r="AG19" s="54">
        <f t="shared" si="16"/>
        <v>0</v>
      </c>
    </row>
    <row r="20" spans="1:33" ht="12">
      <c r="A20" s="36"/>
      <c r="B20" s="36"/>
      <c r="C20" s="36"/>
      <c r="D20" s="36"/>
      <c r="E20" s="36"/>
      <c r="F20" s="36"/>
      <c r="G20" s="37"/>
      <c r="H20" s="36"/>
      <c r="I20" s="49">
        <f ca="1" t="shared" si="0"/>
      </c>
      <c r="J20" s="38"/>
      <c r="K20" s="41"/>
      <c r="L20" s="36"/>
      <c r="M20" s="36"/>
      <c r="N20" s="50">
        <f t="shared" si="17"/>
        <v>0</v>
      </c>
      <c r="O20" s="55">
        <f>Payment!$B$5</f>
        <v>43282</v>
      </c>
      <c r="P20" s="54">
        <f>Payment!$B$4</f>
        <v>0</v>
      </c>
      <c r="Q20" s="54">
        <f t="shared" si="18"/>
        <v>0</v>
      </c>
      <c r="R20" s="54">
        <f t="shared" si="1"/>
        <v>0</v>
      </c>
      <c r="S20" s="54">
        <f t="shared" si="2"/>
        <v>0</v>
      </c>
      <c r="T20" s="54">
        <f t="shared" si="3"/>
        <v>0</v>
      </c>
      <c r="U20" s="54">
        <f t="shared" si="4"/>
        <v>0</v>
      </c>
      <c r="V20" s="54">
        <f t="shared" si="5"/>
        <v>0</v>
      </c>
      <c r="W20" s="54">
        <f t="shared" si="6"/>
        <v>0</v>
      </c>
      <c r="X20" s="54">
        <f t="shared" si="7"/>
        <v>0</v>
      </c>
      <c r="Y20" s="54">
        <f t="shared" si="8"/>
        <v>0</v>
      </c>
      <c r="Z20" s="54">
        <f t="shared" si="9"/>
        <v>0</v>
      </c>
      <c r="AA20" s="54">
        <f t="shared" si="10"/>
        <v>0</v>
      </c>
      <c r="AB20" s="54">
        <f t="shared" si="11"/>
        <v>0</v>
      </c>
      <c r="AC20" s="54">
        <f t="shared" si="12"/>
        <v>0</v>
      </c>
      <c r="AD20" s="54">
        <f t="shared" si="13"/>
        <v>0</v>
      </c>
      <c r="AE20" s="54">
        <f t="shared" si="14"/>
        <v>0</v>
      </c>
      <c r="AF20" s="54">
        <f t="shared" si="15"/>
        <v>0</v>
      </c>
      <c r="AG20" s="54">
        <f t="shared" si="16"/>
        <v>0</v>
      </c>
    </row>
    <row r="21" spans="1:33" ht="12">
      <c r="A21" s="36"/>
      <c r="B21" s="36"/>
      <c r="C21" s="36"/>
      <c r="D21" s="36"/>
      <c r="E21" s="36"/>
      <c r="F21" s="36"/>
      <c r="G21" s="37"/>
      <c r="H21" s="36"/>
      <c r="I21" s="49">
        <f ca="1" t="shared" si="0"/>
      </c>
      <c r="J21" s="38"/>
      <c r="K21" s="41"/>
      <c r="L21" s="36"/>
      <c r="M21" s="36"/>
      <c r="N21" s="50">
        <f t="shared" si="17"/>
        <v>0</v>
      </c>
      <c r="O21" s="55">
        <f>Payment!$B$5</f>
        <v>43282</v>
      </c>
      <c r="P21" s="54">
        <f>Payment!$B$4</f>
        <v>0</v>
      </c>
      <c r="Q21" s="54">
        <f t="shared" si="18"/>
        <v>0</v>
      </c>
      <c r="R21" s="54">
        <f t="shared" si="1"/>
        <v>0</v>
      </c>
      <c r="S21" s="54">
        <f t="shared" si="2"/>
        <v>0</v>
      </c>
      <c r="T21" s="54">
        <f t="shared" si="3"/>
        <v>0</v>
      </c>
      <c r="U21" s="54">
        <f t="shared" si="4"/>
        <v>0</v>
      </c>
      <c r="V21" s="54">
        <f t="shared" si="5"/>
        <v>0</v>
      </c>
      <c r="W21" s="54">
        <f t="shared" si="6"/>
        <v>0</v>
      </c>
      <c r="X21" s="54">
        <f t="shared" si="7"/>
        <v>0</v>
      </c>
      <c r="Y21" s="54">
        <f t="shared" si="8"/>
        <v>0</v>
      </c>
      <c r="Z21" s="54">
        <f t="shared" si="9"/>
        <v>0</v>
      </c>
      <c r="AA21" s="54">
        <f t="shared" si="10"/>
        <v>0</v>
      </c>
      <c r="AB21" s="54">
        <f t="shared" si="11"/>
        <v>0</v>
      </c>
      <c r="AC21" s="54">
        <f t="shared" si="12"/>
        <v>0</v>
      </c>
      <c r="AD21" s="54">
        <f t="shared" si="13"/>
        <v>0</v>
      </c>
      <c r="AE21" s="54">
        <f t="shared" si="14"/>
        <v>0</v>
      </c>
      <c r="AF21" s="54">
        <f t="shared" si="15"/>
        <v>0</v>
      </c>
      <c r="AG21" s="54">
        <f t="shared" si="16"/>
        <v>0</v>
      </c>
    </row>
    <row r="22" spans="1:33" ht="12">
      <c r="A22" s="36"/>
      <c r="B22" s="36"/>
      <c r="C22" s="36"/>
      <c r="D22" s="36"/>
      <c r="E22" s="36"/>
      <c r="F22" s="36"/>
      <c r="G22" s="37"/>
      <c r="H22" s="36"/>
      <c r="I22" s="49">
        <f ca="1" t="shared" si="0"/>
      </c>
      <c r="J22" s="38"/>
      <c r="K22" s="39"/>
      <c r="L22" s="36"/>
      <c r="M22" s="36"/>
      <c r="N22" s="50">
        <f t="shared" si="17"/>
        <v>0</v>
      </c>
      <c r="O22" s="55">
        <f>Payment!$B$5</f>
        <v>43282</v>
      </c>
      <c r="P22" s="54">
        <f>Payment!$B$4</f>
        <v>0</v>
      </c>
      <c r="Q22" s="54">
        <f t="shared" si="18"/>
        <v>0</v>
      </c>
      <c r="R22" s="54">
        <f t="shared" si="1"/>
        <v>0</v>
      </c>
      <c r="S22" s="54">
        <f t="shared" si="2"/>
        <v>0</v>
      </c>
      <c r="T22" s="54">
        <f t="shared" si="3"/>
        <v>0</v>
      </c>
      <c r="U22" s="54">
        <f t="shared" si="4"/>
        <v>0</v>
      </c>
      <c r="V22" s="54">
        <f t="shared" si="5"/>
        <v>0</v>
      </c>
      <c r="W22" s="54">
        <f t="shared" si="6"/>
        <v>0</v>
      </c>
      <c r="X22" s="54">
        <f t="shared" si="7"/>
        <v>0</v>
      </c>
      <c r="Y22" s="54">
        <f t="shared" si="8"/>
        <v>0</v>
      </c>
      <c r="Z22" s="54">
        <f t="shared" si="9"/>
        <v>0</v>
      </c>
      <c r="AA22" s="54">
        <f t="shared" si="10"/>
        <v>0</v>
      </c>
      <c r="AB22" s="54">
        <f t="shared" si="11"/>
        <v>0</v>
      </c>
      <c r="AC22" s="54">
        <f t="shared" si="12"/>
        <v>0</v>
      </c>
      <c r="AD22" s="54">
        <f t="shared" si="13"/>
        <v>0</v>
      </c>
      <c r="AE22" s="54">
        <f t="shared" si="14"/>
        <v>0</v>
      </c>
      <c r="AF22" s="54">
        <f t="shared" si="15"/>
        <v>0</v>
      </c>
      <c r="AG22" s="54">
        <f t="shared" si="16"/>
        <v>0</v>
      </c>
    </row>
    <row r="23" spans="1:33" ht="12">
      <c r="A23" s="36"/>
      <c r="B23" s="36"/>
      <c r="C23" s="36"/>
      <c r="D23" s="36"/>
      <c r="E23" s="36"/>
      <c r="F23" s="36"/>
      <c r="G23" s="37"/>
      <c r="H23" s="36"/>
      <c r="I23" s="49">
        <f ca="1" t="shared" si="0"/>
      </c>
      <c r="J23" s="38"/>
      <c r="K23" s="39"/>
      <c r="L23" s="36"/>
      <c r="M23" s="36"/>
      <c r="N23" s="50">
        <f t="shared" si="17"/>
        <v>0</v>
      </c>
      <c r="O23" s="55">
        <f>Payment!$B$5</f>
        <v>43282</v>
      </c>
      <c r="P23" s="54">
        <f>Payment!$B$4</f>
        <v>0</v>
      </c>
      <c r="Q23" s="54">
        <f t="shared" si="18"/>
        <v>0</v>
      </c>
      <c r="R23" s="54">
        <f t="shared" si="1"/>
        <v>0</v>
      </c>
      <c r="S23" s="54">
        <f t="shared" si="2"/>
        <v>0</v>
      </c>
      <c r="T23" s="54">
        <f t="shared" si="3"/>
        <v>0</v>
      </c>
      <c r="U23" s="54">
        <f t="shared" si="4"/>
        <v>0</v>
      </c>
      <c r="V23" s="54">
        <f t="shared" si="5"/>
        <v>0</v>
      </c>
      <c r="W23" s="54">
        <f t="shared" si="6"/>
        <v>0</v>
      </c>
      <c r="X23" s="54">
        <f t="shared" si="7"/>
        <v>0</v>
      </c>
      <c r="Y23" s="54">
        <f t="shared" si="8"/>
        <v>0</v>
      </c>
      <c r="Z23" s="54">
        <f t="shared" si="9"/>
        <v>0</v>
      </c>
      <c r="AA23" s="54">
        <f t="shared" si="10"/>
        <v>0</v>
      </c>
      <c r="AB23" s="54">
        <f t="shared" si="11"/>
        <v>0</v>
      </c>
      <c r="AC23" s="54">
        <f t="shared" si="12"/>
        <v>0</v>
      </c>
      <c r="AD23" s="54">
        <f t="shared" si="13"/>
        <v>0</v>
      </c>
      <c r="AE23" s="54">
        <f t="shared" si="14"/>
        <v>0</v>
      </c>
      <c r="AF23" s="54">
        <f t="shared" si="15"/>
        <v>0</v>
      </c>
      <c r="AG23" s="54">
        <f t="shared" si="16"/>
        <v>0</v>
      </c>
    </row>
    <row r="24" spans="1:33" ht="12">
      <c r="A24" s="36"/>
      <c r="B24" s="36"/>
      <c r="C24" s="36"/>
      <c r="D24" s="36"/>
      <c r="E24" s="36"/>
      <c r="F24" s="36"/>
      <c r="G24" s="37"/>
      <c r="H24" s="36"/>
      <c r="I24" s="49">
        <f ca="1" t="shared" si="0"/>
      </c>
      <c r="J24" s="38"/>
      <c r="K24" s="39"/>
      <c r="L24" s="36"/>
      <c r="M24" s="36"/>
      <c r="N24" s="50">
        <f t="shared" si="17"/>
        <v>0</v>
      </c>
      <c r="O24" s="55">
        <f>Payment!$B$5</f>
        <v>43282</v>
      </c>
      <c r="P24" s="54">
        <f>Payment!$B$4</f>
        <v>0</v>
      </c>
      <c r="Q24" s="54">
        <f t="shared" si="18"/>
        <v>0</v>
      </c>
      <c r="R24" s="54">
        <f t="shared" si="1"/>
        <v>0</v>
      </c>
      <c r="S24" s="54">
        <f t="shared" si="2"/>
        <v>0</v>
      </c>
      <c r="T24" s="54">
        <f t="shared" si="3"/>
        <v>0</v>
      </c>
      <c r="U24" s="54">
        <f t="shared" si="4"/>
        <v>0</v>
      </c>
      <c r="V24" s="54">
        <f t="shared" si="5"/>
        <v>0</v>
      </c>
      <c r="W24" s="54">
        <f t="shared" si="6"/>
        <v>0</v>
      </c>
      <c r="X24" s="54">
        <f t="shared" si="7"/>
        <v>0</v>
      </c>
      <c r="Y24" s="54">
        <f t="shared" si="8"/>
        <v>0</v>
      </c>
      <c r="Z24" s="54">
        <f t="shared" si="9"/>
        <v>0</v>
      </c>
      <c r="AA24" s="54">
        <f t="shared" si="10"/>
        <v>0</v>
      </c>
      <c r="AB24" s="54">
        <f t="shared" si="11"/>
        <v>0</v>
      </c>
      <c r="AC24" s="54">
        <f t="shared" si="12"/>
        <v>0</v>
      </c>
      <c r="AD24" s="54">
        <f t="shared" si="13"/>
        <v>0</v>
      </c>
      <c r="AE24" s="54">
        <f t="shared" si="14"/>
        <v>0</v>
      </c>
      <c r="AF24" s="54">
        <f t="shared" si="15"/>
        <v>0</v>
      </c>
      <c r="AG24" s="54">
        <f t="shared" si="16"/>
        <v>0</v>
      </c>
    </row>
    <row r="25" spans="1:33" ht="12">
      <c r="A25" s="36"/>
      <c r="B25" s="36"/>
      <c r="C25" s="36"/>
      <c r="D25" s="36"/>
      <c r="E25" s="36"/>
      <c r="F25" s="36"/>
      <c r="G25" s="37"/>
      <c r="H25" s="36"/>
      <c r="I25" s="49">
        <f ca="1" t="shared" si="0"/>
      </c>
      <c r="J25" s="38"/>
      <c r="K25" s="39"/>
      <c r="L25" s="36"/>
      <c r="M25" s="36"/>
      <c r="N25" s="50">
        <f t="shared" si="17"/>
        <v>0</v>
      </c>
      <c r="O25" s="55">
        <f>Payment!$B$5</f>
        <v>43282</v>
      </c>
      <c r="P25" s="54">
        <f>Payment!$B$4</f>
        <v>0</v>
      </c>
      <c r="Q25" s="54">
        <f t="shared" si="18"/>
        <v>0</v>
      </c>
      <c r="R25" s="54">
        <f t="shared" si="1"/>
        <v>0</v>
      </c>
      <c r="S25" s="54">
        <f t="shared" si="2"/>
        <v>0</v>
      </c>
      <c r="T25" s="54">
        <f t="shared" si="3"/>
        <v>0</v>
      </c>
      <c r="U25" s="54">
        <f t="shared" si="4"/>
        <v>0</v>
      </c>
      <c r="V25" s="54">
        <f t="shared" si="5"/>
        <v>0</v>
      </c>
      <c r="W25" s="54">
        <f t="shared" si="6"/>
        <v>0</v>
      </c>
      <c r="X25" s="54">
        <f t="shared" si="7"/>
        <v>0</v>
      </c>
      <c r="Y25" s="54">
        <f t="shared" si="8"/>
        <v>0</v>
      </c>
      <c r="Z25" s="54">
        <f t="shared" si="9"/>
        <v>0</v>
      </c>
      <c r="AA25" s="54">
        <f t="shared" si="10"/>
        <v>0</v>
      </c>
      <c r="AB25" s="54">
        <f t="shared" si="11"/>
        <v>0</v>
      </c>
      <c r="AC25" s="54">
        <f t="shared" si="12"/>
        <v>0</v>
      </c>
      <c r="AD25" s="54">
        <f t="shared" si="13"/>
        <v>0</v>
      </c>
      <c r="AE25" s="54">
        <f t="shared" si="14"/>
        <v>0</v>
      </c>
      <c r="AF25" s="54">
        <f t="shared" si="15"/>
        <v>0</v>
      </c>
      <c r="AG25" s="54">
        <f t="shared" si="16"/>
        <v>0</v>
      </c>
    </row>
    <row r="26" spans="1:33" ht="12">
      <c r="A26" s="36"/>
      <c r="B26" s="36"/>
      <c r="C26" s="36"/>
      <c r="D26" s="36"/>
      <c r="E26" s="36"/>
      <c r="F26" s="36"/>
      <c r="G26" s="37"/>
      <c r="H26" s="36"/>
      <c r="I26" s="49">
        <f ca="1" t="shared" si="0"/>
      </c>
      <c r="J26" s="38"/>
      <c r="K26" s="39"/>
      <c r="L26" s="36"/>
      <c r="M26" s="36"/>
      <c r="N26" s="50">
        <f t="shared" si="17"/>
        <v>0</v>
      </c>
      <c r="O26" s="55">
        <f>Payment!$B$5</f>
        <v>43282</v>
      </c>
      <c r="P26" s="54">
        <f>Payment!$B$4</f>
        <v>0</v>
      </c>
      <c r="Q26" s="54">
        <f t="shared" si="18"/>
        <v>0</v>
      </c>
      <c r="R26" s="54">
        <f t="shared" si="1"/>
        <v>0</v>
      </c>
      <c r="S26" s="54">
        <f t="shared" si="2"/>
        <v>0</v>
      </c>
      <c r="T26" s="54">
        <f t="shared" si="3"/>
        <v>0</v>
      </c>
      <c r="U26" s="54">
        <f t="shared" si="4"/>
        <v>0</v>
      </c>
      <c r="V26" s="54">
        <f t="shared" si="5"/>
        <v>0</v>
      </c>
      <c r="W26" s="54">
        <f t="shared" si="6"/>
        <v>0</v>
      </c>
      <c r="X26" s="54">
        <f t="shared" si="7"/>
        <v>0</v>
      </c>
      <c r="Y26" s="54">
        <f t="shared" si="8"/>
        <v>0</v>
      </c>
      <c r="Z26" s="54">
        <f t="shared" si="9"/>
        <v>0</v>
      </c>
      <c r="AA26" s="54">
        <f t="shared" si="10"/>
        <v>0</v>
      </c>
      <c r="AB26" s="54">
        <f t="shared" si="11"/>
        <v>0</v>
      </c>
      <c r="AC26" s="54">
        <f t="shared" si="12"/>
        <v>0</v>
      </c>
      <c r="AD26" s="54">
        <f t="shared" si="13"/>
        <v>0</v>
      </c>
      <c r="AE26" s="54">
        <f t="shared" si="14"/>
        <v>0</v>
      </c>
      <c r="AF26" s="54">
        <f t="shared" si="15"/>
        <v>0</v>
      </c>
      <c r="AG26" s="54">
        <f t="shared" si="16"/>
        <v>0</v>
      </c>
    </row>
    <row r="27" spans="1:33" ht="12">
      <c r="A27" s="36"/>
      <c r="B27" s="36"/>
      <c r="C27" s="36"/>
      <c r="D27" s="36"/>
      <c r="E27" s="36"/>
      <c r="F27" s="36"/>
      <c r="G27" s="37"/>
      <c r="H27" s="36"/>
      <c r="I27" s="49">
        <f ca="1" t="shared" si="0"/>
      </c>
      <c r="J27" s="38"/>
      <c r="K27" s="41"/>
      <c r="L27" s="36"/>
      <c r="M27" s="36"/>
      <c r="N27" s="50">
        <f t="shared" si="17"/>
        <v>0</v>
      </c>
      <c r="O27" s="55">
        <f>Payment!$B$5</f>
        <v>43282</v>
      </c>
      <c r="P27" s="54">
        <f>Payment!$B$4</f>
        <v>0</v>
      </c>
      <c r="Q27" s="54">
        <f t="shared" si="18"/>
        <v>0</v>
      </c>
      <c r="R27" s="54">
        <f t="shared" si="1"/>
        <v>0</v>
      </c>
      <c r="S27" s="54">
        <f t="shared" si="2"/>
        <v>0</v>
      </c>
      <c r="T27" s="54">
        <f t="shared" si="3"/>
        <v>0</v>
      </c>
      <c r="U27" s="54">
        <f t="shared" si="4"/>
        <v>0</v>
      </c>
      <c r="V27" s="54">
        <f t="shared" si="5"/>
        <v>0</v>
      </c>
      <c r="W27" s="54">
        <f t="shared" si="6"/>
        <v>0</v>
      </c>
      <c r="X27" s="54">
        <f t="shared" si="7"/>
        <v>0</v>
      </c>
      <c r="Y27" s="54">
        <f t="shared" si="8"/>
        <v>0</v>
      </c>
      <c r="Z27" s="54">
        <f t="shared" si="9"/>
        <v>0</v>
      </c>
      <c r="AA27" s="54">
        <f t="shared" si="10"/>
        <v>0</v>
      </c>
      <c r="AB27" s="54">
        <f t="shared" si="11"/>
        <v>0</v>
      </c>
      <c r="AC27" s="54">
        <f t="shared" si="12"/>
        <v>0</v>
      </c>
      <c r="AD27" s="54">
        <f t="shared" si="13"/>
        <v>0</v>
      </c>
      <c r="AE27" s="54">
        <f t="shared" si="14"/>
        <v>0</v>
      </c>
      <c r="AF27" s="54">
        <f t="shared" si="15"/>
        <v>0</v>
      </c>
      <c r="AG27" s="54">
        <f t="shared" si="16"/>
        <v>0</v>
      </c>
    </row>
    <row r="28" spans="1:33" ht="12">
      <c r="A28" s="36"/>
      <c r="B28" s="36"/>
      <c r="C28" s="36"/>
      <c r="D28" s="36"/>
      <c r="E28" s="36"/>
      <c r="F28" s="36"/>
      <c r="G28" s="37"/>
      <c r="H28" s="36"/>
      <c r="I28" s="49">
        <f ca="1" t="shared" si="0"/>
      </c>
      <c r="J28" s="38"/>
      <c r="K28" s="41"/>
      <c r="L28" s="36"/>
      <c r="M28" s="36"/>
      <c r="N28" s="50">
        <f t="shared" si="17"/>
        <v>0</v>
      </c>
      <c r="O28" s="55">
        <f>Payment!$B$5</f>
        <v>43282</v>
      </c>
      <c r="P28" s="54">
        <f>Payment!$B$4</f>
        <v>0</v>
      </c>
      <c r="Q28" s="54">
        <f t="shared" si="18"/>
        <v>0</v>
      </c>
      <c r="R28" s="54">
        <f t="shared" si="1"/>
        <v>0</v>
      </c>
      <c r="S28" s="54">
        <f t="shared" si="2"/>
        <v>0</v>
      </c>
      <c r="T28" s="54">
        <f t="shared" si="3"/>
        <v>0</v>
      </c>
      <c r="U28" s="54">
        <f t="shared" si="4"/>
        <v>0</v>
      </c>
      <c r="V28" s="54">
        <f t="shared" si="5"/>
        <v>0</v>
      </c>
      <c r="W28" s="54">
        <f t="shared" si="6"/>
        <v>0</v>
      </c>
      <c r="X28" s="54">
        <f t="shared" si="7"/>
        <v>0</v>
      </c>
      <c r="Y28" s="54">
        <f t="shared" si="8"/>
        <v>0</v>
      </c>
      <c r="Z28" s="54">
        <f t="shared" si="9"/>
        <v>0</v>
      </c>
      <c r="AA28" s="54">
        <f t="shared" si="10"/>
        <v>0</v>
      </c>
      <c r="AB28" s="54">
        <f t="shared" si="11"/>
        <v>0</v>
      </c>
      <c r="AC28" s="54">
        <f t="shared" si="12"/>
        <v>0</v>
      </c>
      <c r="AD28" s="54">
        <f t="shared" si="13"/>
        <v>0</v>
      </c>
      <c r="AE28" s="54">
        <f t="shared" si="14"/>
        <v>0</v>
      </c>
      <c r="AF28" s="54">
        <f t="shared" si="15"/>
        <v>0</v>
      </c>
      <c r="AG28" s="54">
        <f t="shared" si="16"/>
        <v>0</v>
      </c>
    </row>
    <row r="29" spans="1:33" ht="12">
      <c r="A29" s="36"/>
      <c r="B29" s="36"/>
      <c r="C29" s="36"/>
      <c r="D29" s="36"/>
      <c r="E29" s="36"/>
      <c r="F29" s="36"/>
      <c r="G29" s="37"/>
      <c r="H29" s="36"/>
      <c r="I29" s="49">
        <f ca="1" t="shared" si="0"/>
      </c>
      <c r="J29" s="38"/>
      <c r="K29" s="41"/>
      <c r="L29" s="36"/>
      <c r="M29" s="36"/>
      <c r="N29" s="50">
        <f t="shared" si="17"/>
        <v>0</v>
      </c>
      <c r="O29" s="55">
        <f>Payment!$B$5</f>
        <v>43282</v>
      </c>
      <c r="P29" s="54">
        <f>Payment!$B$4</f>
        <v>0</v>
      </c>
      <c r="Q29" s="54">
        <f t="shared" si="18"/>
        <v>0</v>
      </c>
      <c r="R29" s="54">
        <f t="shared" si="1"/>
        <v>0</v>
      </c>
      <c r="S29" s="54">
        <f t="shared" si="2"/>
        <v>0</v>
      </c>
      <c r="T29" s="54">
        <f t="shared" si="3"/>
        <v>0</v>
      </c>
      <c r="U29" s="54">
        <f t="shared" si="4"/>
        <v>0</v>
      </c>
      <c r="V29" s="54">
        <f t="shared" si="5"/>
        <v>0</v>
      </c>
      <c r="W29" s="54">
        <f t="shared" si="6"/>
        <v>0</v>
      </c>
      <c r="X29" s="54">
        <f t="shared" si="7"/>
        <v>0</v>
      </c>
      <c r="Y29" s="54">
        <f t="shared" si="8"/>
        <v>0</v>
      </c>
      <c r="Z29" s="54">
        <f t="shared" si="9"/>
        <v>0</v>
      </c>
      <c r="AA29" s="54">
        <f t="shared" si="10"/>
        <v>0</v>
      </c>
      <c r="AB29" s="54">
        <f t="shared" si="11"/>
        <v>0</v>
      </c>
      <c r="AC29" s="54">
        <f t="shared" si="12"/>
        <v>0</v>
      </c>
      <c r="AD29" s="54">
        <f t="shared" si="13"/>
        <v>0</v>
      </c>
      <c r="AE29" s="54">
        <f t="shared" si="14"/>
        <v>0</v>
      </c>
      <c r="AF29" s="54">
        <f t="shared" si="15"/>
        <v>0</v>
      </c>
      <c r="AG29" s="54">
        <f t="shared" si="16"/>
        <v>0</v>
      </c>
    </row>
    <row r="30" spans="1:33" ht="12">
      <c r="A30" s="36"/>
      <c r="B30" s="36"/>
      <c r="C30" s="36"/>
      <c r="D30" s="36"/>
      <c r="E30" s="36"/>
      <c r="F30" s="36"/>
      <c r="G30" s="37"/>
      <c r="H30" s="36"/>
      <c r="I30" s="49">
        <f ca="1" t="shared" si="0"/>
      </c>
      <c r="J30" s="38"/>
      <c r="K30" s="41"/>
      <c r="L30" s="36"/>
      <c r="M30" s="36"/>
      <c r="N30" s="50">
        <f t="shared" si="17"/>
        <v>0</v>
      </c>
      <c r="O30" s="55">
        <f>Payment!$B$5</f>
        <v>43282</v>
      </c>
      <c r="P30" s="54">
        <f>Payment!$B$4</f>
        <v>0</v>
      </c>
      <c r="Q30" s="54">
        <f t="shared" si="18"/>
        <v>0</v>
      </c>
      <c r="R30" s="54">
        <f t="shared" si="1"/>
        <v>0</v>
      </c>
      <c r="S30" s="54">
        <f t="shared" si="2"/>
        <v>0</v>
      </c>
      <c r="T30" s="54">
        <f t="shared" si="3"/>
        <v>0</v>
      </c>
      <c r="U30" s="54">
        <f t="shared" si="4"/>
        <v>0</v>
      </c>
      <c r="V30" s="54">
        <f t="shared" si="5"/>
        <v>0</v>
      </c>
      <c r="W30" s="54">
        <f t="shared" si="6"/>
        <v>0</v>
      </c>
      <c r="X30" s="54">
        <f t="shared" si="7"/>
        <v>0</v>
      </c>
      <c r="Y30" s="54">
        <f t="shared" si="8"/>
        <v>0</v>
      </c>
      <c r="Z30" s="54">
        <f t="shared" si="9"/>
        <v>0</v>
      </c>
      <c r="AA30" s="54">
        <f t="shared" si="10"/>
        <v>0</v>
      </c>
      <c r="AB30" s="54">
        <f t="shared" si="11"/>
        <v>0</v>
      </c>
      <c r="AC30" s="54">
        <f t="shared" si="12"/>
        <v>0</v>
      </c>
      <c r="AD30" s="54">
        <f t="shared" si="13"/>
        <v>0</v>
      </c>
      <c r="AE30" s="54">
        <f t="shared" si="14"/>
        <v>0</v>
      </c>
      <c r="AF30" s="54">
        <f t="shared" si="15"/>
        <v>0</v>
      </c>
      <c r="AG30" s="54">
        <f t="shared" si="16"/>
        <v>0</v>
      </c>
    </row>
    <row r="31" spans="1:33" ht="12">
      <c r="A31" s="36"/>
      <c r="B31" s="36"/>
      <c r="C31" s="36"/>
      <c r="D31" s="36"/>
      <c r="E31" s="36"/>
      <c r="F31" s="36"/>
      <c r="G31" s="37"/>
      <c r="H31" s="36"/>
      <c r="I31" s="49">
        <f ca="1" t="shared" si="0"/>
      </c>
      <c r="J31" s="38"/>
      <c r="K31" s="41"/>
      <c r="L31" s="36"/>
      <c r="M31" s="36"/>
      <c r="N31" s="50">
        <f t="shared" si="17"/>
        <v>0</v>
      </c>
      <c r="O31" s="55">
        <f>Payment!$B$5</f>
        <v>43282</v>
      </c>
      <c r="P31" s="54">
        <f>Payment!$B$4</f>
        <v>0</v>
      </c>
      <c r="Q31" s="54">
        <f t="shared" si="18"/>
        <v>0</v>
      </c>
      <c r="R31" s="54">
        <f t="shared" si="1"/>
        <v>0</v>
      </c>
      <c r="S31" s="54">
        <f t="shared" si="2"/>
        <v>0</v>
      </c>
      <c r="T31" s="54">
        <f t="shared" si="3"/>
        <v>0</v>
      </c>
      <c r="U31" s="54">
        <f t="shared" si="4"/>
        <v>0</v>
      </c>
      <c r="V31" s="54">
        <f t="shared" si="5"/>
        <v>0</v>
      </c>
      <c r="W31" s="54">
        <f t="shared" si="6"/>
        <v>0</v>
      </c>
      <c r="X31" s="54">
        <f t="shared" si="7"/>
        <v>0</v>
      </c>
      <c r="Y31" s="54">
        <f t="shared" si="8"/>
        <v>0</v>
      </c>
      <c r="Z31" s="54">
        <f t="shared" si="9"/>
        <v>0</v>
      </c>
      <c r="AA31" s="54">
        <f t="shared" si="10"/>
        <v>0</v>
      </c>
      <c r="AB31" s="54">
        <f t="shared" si="11"/>
        <v>0</v>
      </c>
      <c r="AC31" s="54">
        <f t="shared" si="12"/>
        <v>0</v>
      </c>
      <c r="AD31" s="54">
        <f t="shared" si="13"/>
        <v>0</v>
      </c>
      <c r="AE31" s="54">
        <f t="shared" si="14"/>
        <v>0</v>
      </c>
      <c r="AF31" s="54">
        <f t="shared" si="15"/>
        <v>0</v>
      </c>
      <c r="AG31" s="54">
        <f t="shared" si="16"/>
        <v>0</v>
      </c>
    </row>
    <row r="32" spans="1:33" ht="12">
      <c r="A32" s="36"/>
      <c r="B32" s="36"/>
      <c r="C32" s="36"/>
      <c r="D32" s="36"/>
      <c r="E32" s="36"/>
      <c r="F32" s="36"/>
      <c r="G32" s="37"/>
      <c r="H32" s="36"/>
      <c r="I32" s="49">
        <f ca="1" t="shared" si="0"/>
      </c>
      <c r="J32" s="38"/>
      <c r="K32" s="41"/>
      <c r="L32" s="36"/>
      <c r="M32" s="36"/>
      <c r="N32" s="50">
        <f t="shared" si="17"/>
        <v>0</v>
      </c>
      <c r="O32" s="55">
        <f>Payment!$B$5</f>
        <v>43282</v>
      </c>
      <c r="P32" s="54">
        <f>Payment!$B$4</f>
        <v>0</v>
      </c>
      <c r="Q32" s="54">
        <f t="shared" si="18"/>
        <v>0</v>
      </c>
      <c r="R32" s="54">
        <f t="shared" si="1"/>
        <v>0</v>
      </c>
      <c r="S32" s="54">
        <f t="shared" si="2"/>
        <v>0</v>
      </c>
      <c r="T32" s="54">
        <f t="shared" si="3"/>
        <v>0</v>
      </c>
      <c r="U32" s="54">
        <f t="shared" si="4"/>
        <v>0</v>
      </c>
      <c r="V32" s="54">
        <f t="shared" si="5"/>
        <v>0</v>
      </c>
      <c r="W32" s="54">
        <f t="shared" si="6"/>
        <v>0</v>
      </c>
      <c r="X32" s="54">
        <f t="shared" si="7"/>
        <v>0</v>
      </c>
      <c r="Y32" s="54">
        <f t="shared" si="8"/>
        <v>0</v>
      </c>
      <c r="Z32" s="54">
        <f t="shared" si="9"/>
        <v>0</v>
      </c>
      <c r="AA32" s="54">
        <f t="shared" si="10"/>
        <v>0</v>
      </c>
      <c r="AB32" s="54">
        <f t="shared" si="11"/>
        <v>0</v>
      </c>
      <c r="AC32" s="54">
        <f t="shared" si="12"/>
        <v>0</v>
      </c>
      <c r="AD32" s="54">
        <f t="shared" si="13"/>
        <v>0</v>
      </c>
      <c r="AE32" s="54">
        <f t="shared" si="14"/>
        <v>0</v>
      </c>
      <c r="AF32" s="54">
        <f t="shared" si="15"/>
        <v>0</v>
      </c>
      <c r="AG32" s="54">
        <f t="shared" si="16"/>
        <v>0</v>
      </c>
    </row>
    <row r="33" spans="1:33" ht="12">
      <c r="A33" s="36"/>
      <c r="B33" s="36"/>
      <c r="C33" s="36"/>
      <c r="D33" s="36"/>
      <c r="E33" s="36"/>
      <c r="F33" s="36"/>
      <c r="G33" s="37"/>
      <c r="H33" s="36"/>
      <c r="I33" s="49">
        <f ca="1" t="shared" si="0"/>
      </c>
      <c r="J33" s="38"/>
      <c r="K33" s="41"/>
      <c r="L33" s="36"/>
      <c r="M33" s="36"/>
      <c r="N33" s="50">
        <f t="shared" si="17"/>
        <v>0</v>
      </c>
      <c r="O33" s="55">
        <f>Payment!$B$5</f>
        <v>43282</v>
      </c>
      <c r="P33" s="54">
        <f>Payment!$B$4</f>
        <v>0</v>
      </c>
      <c r="Q33" s="54">
        <f t="shared" si="18"/>
        <v>0</v>
      </c>
      <c r="R33" s="54">
        <f t="shared" si="1"/>
        <v>0</v>
      </c>
      <c r="S33" s="54">
        <f t="shared" si="2"/>
        <v>0</v>
      </c>
      <c r="T33" s="54">
        <f t="shared" si="3"/>
        <v>0</v>
      </c>
      <c r="U33" s="54">
        <f t="shared" si="4"/>
        <v>0</v>
      </c>
      <c r="V33" s="54">
        <f t="shared" si="5"/>
        <v>0</v>
      </c>
      <c r="W33" s="54">
        <f t="shared" si="6"/>
        <v>0</v>
      </c>
      <c r="X33" s="54">
        <f t="shared" si="7"/>
        <v>0</v>
      </c>
      <c r="Y33" s="54">
        <f t="shared" si="8"/>
        <v>0</v>
      </c>
      <c r="Z33" s="54">
        <f t="shared" si="9"/>
        <v>0</v>
      </c>
      <c r="AA33" s="54">
        <f t="shared" si="10"/>
        <v>0</v>
      </c>
      <c r="AB33" s="54">
        <f t="shared" si="11"/>
        <v>0</v>
      </c>
      <c r="AC33" s="54">
        <f t="shared" si="12"/>
        <v>0</v>
      </c>
      <c r="AD33" s="54">
        <f t="shared" si="13"/>
        <v>0</v>
      </c>
      <c r="AE33" s="54">
        <f t="shared" si="14"/>
        <v>0</v>
      </c>
      <c r="AF33" s="54">
        <f t="shared" si="15"/>
        <v>0</v>
      </c>
      <c r="AG33" s="54">
        <f t="shared" si="16"/>
        <v>0</v>
      </c>
    </row>
    <row r="34" spans="1:33" ht="12">
      <c r="A34" s="36"/>
      <c r="B34" s="36"/>
      <c r="C34" s="36"/>
      <c r="D34" s="36"/>
      <c r="E34" s="36"/>
      <c r="F34" s="36"/>
      <c r="G34" s="37"/>
      <c r="H34" s="36"/>
      <c r="I34" s="49">
        <f ca="1" t="shared" si="0"/>
      </c>
      <c r="J34" s="38"/>
      <c r="K34" s="41"/>
      <c r="L34" s="36"/>
      <c r="M34" s="36"/>
      <c r="N34" s="50">
        <f t="shared" si="17"/>
        <v>0</v>
      </c>
      <c r="O34" s="55">
        <f>Payment!$B$5</f>
        <v>43282</v>
      </c>
      <c r="P34" s="54">
        <f>Payment!$B$4</f>
        <v>0</v>
      </c>
      <c r="Q34" s="54">
        <f t="shared" si="18"/>
        <v>0</v>
      </c>
      <c r="R34" s="54">
        <f t="shared" si="1"/>
        <v>0</v>
      </c>
      <c r="S34" s="54">
        <f t="shared" si="2"/>
        <v>0</v>
      </c>
      <c r="T34" s="54">
        <f t="shared" si="3"/>
        <v>0</v>
      </c>
      <c r="U34" s="54">
        <f t="shared" si="4"/>
        <v>0</v>
      </c>
      <c r="V34" s="54">
        <f t="shared" si="5"/>
        <v>0</v>
      </c>
      <c r="W34" s="54">
        <f t="shared" si="6"/>
        <v>0</v>
      </c>
      <c r="X34" s="54">
        <f t="shared" si="7"/>
        <v>0</v>
      </c>
      <c r="Y34" s="54">
        <f t="shared" si="8"/>
        <v>0</v>
      </c>
      <c r="Z34" s="54">
        <f t="shared" si="9"/>
        <v>0</v>
      </c>
      <c r="AA34" s="54">
        <f t="shared" si="10"/>
        <v>0</v>
      </c>
      <c r="AB34" s="54">
        <f t="shared" si="11"/>
        <v>0</v>
      </c>
      <c r="AC34" s="54">
        <f t="shared" si="12"/>
        <v>0</v>
      </c>
      <c r="AD34" s="54">
        <f t="shared" si="13"/>
        <v>0</v>
      </c>
      <c r="AE34" s="54">
        <f t="shared" si="14"/>
        <v>0</v>
      </c>
      <c r="AF34" s="54">
        <f t="shared" si="15"/>
        <v>0</v>
      </c>
      <c r="AG34" s="54">
        <f t="shared" si="16"/>
        <v>0</v>
      </c>
    </row>
    <row r="35" spans="1:33" ht="12">
      <c r="A35" s="36"/>
      <c r="B35" s="36"/>
      <c r="C35" s="36"/>
      <c r="D35" s="36"/>
      <c r="E35" s="36"/>
      <c r="F35" s="36"/>
      <c r="G35" s="37"/>
      <c r="H35" s="36"/>
      <c r="I35" s="49">
        <f ca="1" t="shared" si="0"/>
      </c>
      <c r="J35" s="38"/>
      <c r="K35" s="41"/>
      <c r="L35" s="36"/>
      <c r="M35" s="36"/>
      <c r="N35" s="50">
        <f t="shared" si="17"/>
        <v>0</v>
      </c>
      <c r="O35" s="55">
        <f>Payment!$B$5</f>
        <v>43282</v>
      </c>
      <c r="P35" s="54">
        <f>Payment!$B$4</f>
        <v>0</v>
      </c>
      <c r="Q35" s="54">
        <f t="shared" si="18"/>
        <v>0</v>
      </c>
      <c r="R35" s="54">
        <f t="shared" si="1"/>
        <v>0</v>
      </c>
      <c r="S35" s="54">
        <f t="shared" si="2"/>
        <v>0</v>
      </c>
      <c r="T35" s="54">
        <f t="shared" si="3"/>
        <v>0</v>
      </c>
      <c r="U35" s="54">
        <f t="shared" si="4"/>
        <v>0</v>
      </c>
      <c r="V35" s="54">
        <f t="shared" si="5"/>
        <v>0</v>
      </c>
      <c r="W35" s="54">
        <f t="shared" si="6"/>
        <v>0</v>
      </c>
      <c r="X35" s="54">
        <f t="shared" si="7"/>
        <v>0</v>
      </c>
      <c r="Y35" s="54">
        <f t="shared" si="8"/>
        <v>0</v>
      </c>
      <c r="Z35" s="54">
        <f t="shared" si="9"/>
        <v>0</v>
      </c>
      <c r="AA35" s="54">
        <f t="shared" si="10"/>
        <v>0</v>
      </c>
      <c r="AB35" s="54">
        <f t="shared" si="11"/>
        <v>0</v>
      </c>
      <c r="AC35" s="54">
        <f t="shared" si="12"/>
        <v>0</v>
      </c>
      <c r="AD35" s="54">
        <f t="shared" si="13"/>
        <v>0</v>
      </c>
      <c r="AE35" s="54">
        <f t="shared" si="14"/>
        <v>0</v>
      </c>
      <c r="AF35" s="54">
        <f t="shared" si="15"/>
        <v>0</v>
      </c>
      <c r="AG35" s="54">
        <f t="shared" si="16"/>
        <v>0</v>
      </c>
    </row>
    <row r="36" spans="1:33" ht="12">
      <c r="A36" s="36"/>
      <c r="B36" s="36"/>
      <c r="C36" s="36"/>
      <c r="D36" s="36"/>
      <c r="E36" s="36"/>
      <c r="F36" s="36"/>
      <c r="G36" s="37"/>
      <c r="H36" s="36"/>
      <c r="I36" s="49">
        <f ca="1" t="shared" si="0"/>
      </c>
      <c r="J36" s="38"/>
      <c r="K36" s="41"/>
      <c r="L36" s="36"/>
      <c r="M36" s="36"/>
      <c r="N36" s="50">
        <f t="shared" si="17"/>
        <v>0</v>
      </c>
      <c r="O36" s="55">
        <f>Payment!$B$5</f>
        <v>43282</v>
      </c>
      <c r="P36" s="54">
        <f>Payment!$B$4</f>
        <v>0</v>
      </c>
      <c r="Q36" s="54">
        <f t="shared" si="18"/>
        <v>0</v>
      </c>
      <c r="R36" s="54">
        <f t="shared" si="1"/>
        <v>0</v>
      </c>
      <c r="S36" s="54">
        <f t="shared" si="2"/>
        <v>0</v>
      </c>
      <c r="T36" s="54">
        <f t="shared" si="3"/>
        <v>0</v>
      </c>
      <c r="U36" s="54">
        <f t="shared" si="4"/>
        <v>0</v>
      </c>
      <c r="V36" s="54">
        <f t="shared" si="5"/>
        <v>0</v>
      </c>
      <c r="W36" s="54">
        <f t="shared" si="6"/>
        <v>0</v>
      </c>
      <c r="X36" s="54">
        <f t="shared" si="7"/>
        <v>0</v>
      </c>
      <c r="Y36" s="54">
        <f t="shared" si="8"/>
        <v>0</v>
      </c>
      <c r="Z36" s="54">
        <f t="shared" si="9"/>
        <v>0</v>
      </c>
      <c r="AA36" s="54">
        <f t="shared" si="10"/>
        <v>0</v>
      </c>
      <c r="AB36" s="54">
        <f t="shared" si="11"/>
        <v>0</v>
      </c>
      <c r="AC36" s="54">
        <f t="shared" si="12"/>
        <v>0</v>
      </c>
      <c r="AD36" s="54">
        <f t="shared" si="13"/>
        <v>0</v>
      </c>
      <c r="AE36" s="54">
        <f t="shared" si="14"/>
        <v>0</v>
      </c>
      <c r="AF36" s="54">
        <f t="shared" si="15"/>
        <v>0</v>
      </c>
      <c r="AG36" s="54">
        <f t="shared" si="16"/>
        <v>0</v>
      </c>
    </row>
    <row r="37" spans="1:33" ht="12">
      <c r="A37" s="36"/>
      <c r="B37" s="36"/>
      <c r="C37" s="36"/>
      <c r="D37" s="36"/>
      <c r="E37" s="36"/>
      <c r="F37" s="36"/>
      <c r="G37" s="37"/>
      <c r="H37" s="36"/>
      <c r="I37" s="49">
        <f ca="1" t="shared" si="0"/>
      </c>
      <c r="J37" s="38"/>
      <c r="K37" s="41"/>
      <c r="L37" s="36"/>
      <c r="M37" s="36"/>
      <c r="N37" s="50">
        <f t="shared" si="17"/>
        <v>0</v>
      </c>
      <c r="O37" s="55">
        <f>Payment!$B$5</f>
        <v>43282</v>
      </c>
      <c r="P37" s="54">
        <f>Payment!$B$4</f>
        <v>0</v>
      </c>
      <c r="Q37" s="54">
        <f t="shared" si="18"/>
        <v>0</v>
      </c>
      <c r="R37" s="54">
        <f t="shared" si="1"/>
        <v>0</v>
      </c>
      <c r="S37" s="54">
        <f t="shared" si="2"/>
        <v>0</v>
      </c>
      <c r="T37" s="54">
        <f t="shared" si="3"/>
        <v>0</v>
      </c>
      <c r="U37" s="54">
        <f t="shared" si="4"/>
        <v>0</v>
      </c>
      <c r="V37" s="54">
        <f t="shared" si="5"/>
        <v>0</v>
      </c>
      <c r="W37" s="54">
        <f t="shared" si="6"/>
        <v>0</v>
      </c>
      <c r="X37" s="54">
        <f t="shared" si="7"/>
        <v>0</v>
      </c>
      <c r="Y37" s="54">
        <f t="shared" si="8"/>
        <v>0</v>
      </c>
      <c r="Z37" s="54">
        <f t="shared" si="9"/>
        <v>0</v>
      </c>
      <c r="AA37" s="54">
        <f t="shared" si="10"/>
        <v>0</v>
      </c>
      <c r="AB37" s="54">
        <f t="shared" si="11"/>
        <v>0</v>
      </c>
      <c r="AC37" s="54">
        <f t="shared" si="12"/>
        <v>0</v>
      </c>
      <c r="AD37" s="54">
        <f t="shared" si="13"/>
        <v>0</v>
      </c>
      <c r="AE37" s="54">
        <f t="shared" si="14"/>
        <v>0</v>
      </c>
      <c r="AF37" s="54">
        <f t="shared" si="15"/>
        <v>0</v>
      </c>
      <c r="AG37" s="54">
        <f t="shared" si="16"/>
        <v>0</v>
      </c>
    </row>
    <row r="38" spans="1:33" ht="12">
      <c r="A38" s="36"/>
      <c r="B38" s="36"/>
      <c r="C38" s="36"/>
      <c r="D38" s="36"/>
      <c r="E38" s="36"/>
      <c r="F38" s="36"/>
      <c r="G38" s="37"/>
      <c r="H38" s="36"/>
      <c r="I38" s="49">
        <f ca="1" t="shared" si="0"/>
      </c>
      <c r="J38" s="38"/>
      <c r="K38" s="41"/>
      <c r="L38" s="36"/>
      <c r="M38" s="36"/>
      <c r="N38" s="50">
        <f t="shared" si="17"/>
        <v>0</v>
      </c>
      <c r="O38" s="55">
        <f>Payment!$B$5</f>
        <v>43282</v>
      </c>
      <c r="P38" s="54">
        <f>Payment!$B$4</f>
        <v>0</v>
      </c>
      <c r="Q38" s="54">
        <f t="shared" si="18"/>
        <v>0</v>
      </c>
      <c r="R38" s="54">
        <f t="shared" si="1"/>
        <v>0</v>
      </c>
      <c r="S38" s="54">
        <f t="shared" si="2"/>
        <v>0</v>
      </c>
      <c r="T38" s="54">
        <f t="shared" si="3"/>
        <v>0</v>
      </c>
      <c r="U38" s="54">
        <f t="shared" si="4"/>
        <v>0</v>
      </c>
      <c r="V38" s="54">
        <f t="shared" si="5"/>
        <v>0</v>
      </c>
      <c r="W38" s="54">
        <f t="shared" si="6"/>
        <v>0</v>
      </c>
      <c r="X38" s="54">
        <f t="shared" si="7"/>
        <v>0</v>
      </c>
      <c r="Y38" s="54">
        <f t="shared" si="8"/>
        <v>0</v>
      </c>
      <c r="Z38" s="54">
        <f t="shared" si="9"/>
        <v>0</v>
      </c>
      <c r="AA38" s="54">
        <f t="shared" si="10"/>
        <v>0</v>
      </c>
      <c r="AB38" s="54">
        <f t="shared" si="11"/>
        <v>0</v>
      </c>
      <c r="AC38" s="54">
        <f t="shared" si="12"/>
        <v>0</v>
      </c>
      <c r="AD38" s="54">
        <f t="shared" si="13"/>
        <v>0</v>
      </c>
      <c r="AE38" s="54">
        <f t="shared" si="14"/>
        <v>0</v>
      </c>
      <c r="AF38" s="54">
        <f t="shared" si="15"/>
        <v>0</v>
      </c>
      <c r="AG38" s="54">
        <f t="shared" si="16"/>
        <v>0</v>
      </c>
    </row>
    <row r="39" spans="1:33" ht="12">
      <c r="A39" s="36"/>
      <c r="B39" s="36"/>
      <c r="C39" s="36"/>
      <c r="D39" s="36"/>
      <c r="E39" s="36"/>
      <c r="F39" s="36"/>
      <c r="G39" s="37"/>
      <c r="H39" s="36"/>
      <c r="I39" s="49">
        <f ca="1" t="shared" si="0"/>
      </c>
      <c r="J39" s="38"/>
      <c r="K39" s="41"/>
      <c r="L39" s="36"/>
      <c r="M39" s="36"/>
      <c r="N39" s="50">
        <f t="shared" si="17"/>
        <v>0</v>
      </c>
      <c r="O39" s="55">
        <f>Payment!$B$5</f>
        <v>43282</v>
      </c>
      <c r="P39" s="54">
        <f>Payment!$B$4</f>
        <v>0</v>
      </c>
      <c r="Q39" s="54">
        <f t="shared" si="18"/>
        <v>0</v>
      </c>
      <c r="R39" s="54">
        <f t="shared" si="1"/>
        <v>0</v>
      </c>
      <c r="S39" s="54">
        <f t="shared" si="2"/>
        <v>0</v>
      </c>
      <c r="T39" s="54">
        <f t="shared" si="3"/>
        <v>0</v>
      </c>
      <c r="U39" s="54">
        <f t="shared" si="4"/>
        <v>0</v>
      </c>
      <c r="V39" s="54">
        <f t="shared" si="5"/>
        <v>0</v>
      </c>
      <c r="W39" s="54">
        <f t="shared" si="6"/>
        <v>0</v>
      </c>
      <c r="X39" s="54">
        <f t="shared" si="7"/>
        <v>0</v>
      </c>
      <c r="Y39" s="54">
        <f t="shared" si="8"/>
        <v>0</v>
      </c>
      <c r="Z39" s="54">
        <f t="shared" si="9"/>
        <v>0</v>
      </c>
      <c r="AA39" s="54">
        <f t="shared" si="10"/>
        <v>0</v>
      </c>
      <c r="AB39" s="54">
        <f t="shared" si="11"/>
        <v>0</v>
      </c>
      <c r="AC39" s="54">
        <f t="shared" si="12"/>
        <v>0</v>
      </c>
      <c r="AD39" s="54">
        <f t="shared" si="13"/>
        <v>0</v>
      </c>
      <c r="AE39" s="54">
        <f t="shared" si="14"/>
        <v>0</v>
      </c>
      <c r="AF39" s="54">
        <f t="shared" si="15"/>
        <v>0</v>
      </c>
      <c r="AG39" s="54">
        <f t="shared" si="16"/>
        <v>0</v>
      </c>
    </row>
    <row r="40" spans="1:33" ht="12">
      <c r="A40" s="36"/>
      <c r="B40" s="36"/>
      <c r="C40" s="36"/>
      <c r="D40" s="36"/>
      <c r="E40" s="36"/>
      <c r="F40" s="36"/>
      <c r="G40" s="37"/>
      <c r="H40" s="36"/>
      <c r="I40" s="49">
        <f ca="1" t="shared" si="0"/>
      </c>
      <c r="J40" s="38"/>
      <c r="K40" s="39"/>
      <c r="L40" s="36"/>
      <c r="M40" s="36"/>
      <c r="N40" s="50">
        <f t="shared" si="17"/>
        <v>0</v>
      </c>
      <c r="O40" s="55">
        <f>Payment!$B$5</f>
        <v>43282</v>
      </c>
      <c r="P40" s="54">
        <f>Payment!$B$4</f>
        <v>0</v>
      </c>
      <c r="Q40" s="54">
        <f t="shared" si="18"/>
        <v>0</v>
      </c>
      <c r="R40" s="54">
        <f t="shared" si="1"/>
        <v>0</v>
      </c>
      <c r="S40" s="54">
        <f t="shared" si="2"/>
        <v>0</v>
      </c>
      <c r="T40" s="54">
        <f t="shared" si="3"/>
        <v>0</v>
      </c>
      <c r="U40" s="54">
        <f t="shared" si="4"/>
        <v>0</v>
      </c>
      <c r="V40" s="54">
        <f t="shared" si="5"/>
        <v>0</v>
      </c>
      <c r="W40" s="54">
        <f t="shared" si="6"/>
        <v>0</v>
      </c>
      <c r="X40" s="54">
        <f t="shared" si="7"/>
        <v>0</v>
      </c>
      <c r="Y40" s="54">
        <f t="shared" si="8"/>
        <v>0</v>
      </c>
      <c r="Z40" s="54">
        <f t="shared" si="9"/>
        <v>0</v>
      </c>
      <c r="AA40" s="54">
        <f t="shared" si="10"/>
        <v>0</v>
      </c>
      <c r="AB40" s="54">
        <f t="shared" si="11"/>
        <v>0</v>
      </c>
      <c r="AC40" s="54">
        <f t="shared" si="12"/>
        <v>0</v>
      </c>
      <c r="AD40" s="54">
        <f t="shared" si="13"/>
        <v>0</v>
      </c>
      <c r="AE40" s="54">
        <f t="shared" si="14"/>
        <v>0</v>
      </c>
      <c r="AF40" s="54">
        <f t="shared" si="15"/>
        <v>0</v>
      </c>
      <c r="AG40" s="54">
        <f t="shared" si="16"/>
        <v>0</v>
      </c>
    </row>
    <row r="41" spans="1:33" ht="12">
      <c r="A41" s="36"/>
      <c r="B41" s="36"/>
      <c r="C41" s="36"/>
      <c r="D41" s="36"/>
      <c r="E41" s="36"/>
      <c r="F41" s="36"/>
      <c r="G41" s="37"/>
      <c r="H41" s="36"/>
      <c r="I41" s="49">
        <f ca="1" t="shared" si="0"/>
      </c>
      <c r="J41" s="38"/>
      <c r="K41" s="39"/>
      <c r="L41" s="36"/>
      <c r="M41" s="36"/>
      <c r="N41" s="50">
        <f t="shared" si="17"/>
        <v>0</v>
      </c>
      <c r="O41" s="55">
        <f>Payment!$B$5</f>
        <v>43282</v>
      </c>
      <c r="P41" s="54">
        <f>Payment!$B$4</f>
        <v>0</v>
      </c>
      <c r="Q41" s="54">
        <f t="shared" si="18"/>
        <v>0</v>
      </c>
      <c r="R41" s="54">
        <f t="shared" si="1"/>
        <v>0</v>
      </c>
      <c r="S41" s="54">
        <f t="shared" si="2"/>
        <v>0</v>
      </c>
      <c r="T41" s="54">
        <f t="shared" si="3"/>
        <v>0</v>
      </c>
      <c r="U41" s="54">
        <f t="shared" si="4"/>
        <v>0</v>
      </c>
      <c r="V41" s="54">
        <f t="shared" si="5"/>
        <v>0</v>
      </c>
      <c r="W41" s="54">
        <f t="shared" si="6"/>
        <v>0</v>
      </c>
      <c r="X41" s="54">
        <f t="shared" si="7"/>
        <v>0</v>
      </c>
      <c r="Y41" s="54">
        <f t="shared" si="8"/>
        <v>0</v>
      </c>
      <c r="Z41" s="54">
        <f t="shared" si="9"/>
        <v>0</v>
      </c>
      <c r="AA41" s="54">
        <f t="shared" si="10"/>
        <v>0</v>
      </c>
      <c r="AB41" s="54">
        <f t="shared" si="11"/>
        <v>0</v>
      </c>
      <c r="AC41" s="54">
        <f t="shared" si="12"/>
        <v>0</v>
      </c>
      <c r="AD41" s="54">
        <f t="shared" si="13"/>
        <v>0</v>
      </c>
      <c r="AE41" s="54">
        <f t="shared" si="14"/>
        <v>0</v>
      </c>
      <c r="AF41" s="54">
        <f t="shared" si="15"/>
        <v>0</v>
      </c>
      <c r="AG41" s="54">
        <f t="shared" si="16"/>
        <v>0</v>
      </c>
    </row>
    <row r="42" spans="1:33" ht="12">
      <c r="A42" s="36"/>
      <c r="B42" s="36"/>
      <c r="C42" s="36"/>
      <c r="D42" s="36"/>
      <c r="E42" s="36"/>
      <c r="F42" s="36"/>
      <c r="G42" s="37"/>
      <c r="H42" s="36"/>
      <c r="I42" s="49">
        <f ca="1" t="shared" si="0"/>
      </c>
      <c r="J42" s="38"/>
      <c r="K42" s="41"/>
      <c r="L42" s="36"/>
      <c r="M42" s="36"/>
      <c r="N42" s="50">
        <f t="shared" si="17"/>
        <v>0</v>
      </c>
      <c r="O42" s="55">
        <f>Payment!$B$5</f>
        <v>43282</v>
      </c>
      <c r="P42" s="54">
        <f>Payment!$B$4</f>
        <v>0</v>
      </c>
      <c r="Q42" s="54">
        <f t="shared" si="18"/>
        <v>0</v>
      </c>
      <c r="R42" s="54">
        <f t="shared" si="1"/>
        <v>0</v>
      </c>
      <c r="S42" s="54">
        <f t="shared" si="2"/>
        <v>0</v>
      </c>
      <c r="T42" s="54">
        <f t="shared" si="3"/>
        <v>0</v>
      </c>
      <c r="U42" s="54">
        <f t="shared" si="4"/>
        <v>0</v>
      </c>
      <c r="V42" s="54">
        <f t="shared" si="5"/>
        <v>0</v>
      </c>
      <c r="W42" s="54">
        <f t="shared" si="6"/>
        <v>0</v>
      </c>
      <c r="X42" s="54">
        <f t="shared" si="7"/>
        <v>0</v>
      </c>
      <c r="Y42" s="54">
        <f t="shared" si="8"/>
        <v>0</v>
      </c>
      <c r="Z42" s="54">
        <f t="shared" si="9"/>
        <v>0</v>
      </c>
      <c r="AA42" s="54">
        <f t="shared" si="10"/>
        <v>0</v>
      </c>
      <c r="AB42" s="54">
        <f t="shared" si="11"/>
        <v>0</v>
      </c>
      <c r="AC42" s="54">
        <f t="shared" si="12"/>
        <v>0</v>
      </c>
      <c r="AD42" s="54">
        <f t="shared" si="13"/>
        <v>0</v>
      </c>
      <c r="AE42" s="54">
        <f t="shared" si="14"/>
        <v>0</v>
      </c>
      <c r="AF42" s="54">
        <f t="shared" si="15"/>
        <v>0</v>
      </c>
      <c r="AG42" s="54">
        <f t="shared" si="16"/>
        <v>0</v>
      </c>
    </row>
    <row r="43" spans="1:33" ht="12">
      <c r="A43" s="36"/>
      <c r="B43" s="36"/>
      <c r="C43" s="36"/>
      <c r="D43" s="36"/>
      <c r="E43" s="36"/>
      <c r="F43" s="36"/>
      <c r="G43" s="37"/>
      <c r="H43" s="36"/>
      <c r="I43" s="49">
        <f ca="1" t="shared" si="0"/>
      </c>
      <c r="J43" s="38"/>
      <c r="K43" s="41"/>
      <c r="L43" s="36"/>
      <c r="M43" s="36"/>
      <c r="N43" s="50">
        <f t="shared" si="17"/>
        <v>0</v>
      </c>
      <c r="O43" s="55">
        <f>Payment!$B$5</f>
        <v>43282</v>
      </c>
      <c r="P43" s="54">
        <f>Payment!$B$4</f>
        <v>0</v>
      </c>
      <c r="Q43" s="54">
        <f t="shared" si="18"/>
        <v>0</v>
      </c>
      <c r="R43" s="54">
        <f t="shared" si="1"/>
        <v>0</v>
      </c>
      <c r="S43" s="54">
        <f t="shared" si="2"/>
        <v>0</v>
      </c>
      <c r="T43" s="54">
        <f t="shared" si="3"/>
        <v>0</v>
      </c>
      <c r="U43" s="54">
        <f t="shared" si="4"/>
        <v>0</v>
      </c>
      <c r="V43" s="54">
        <f t="shared" si="5"/>
        <v>0</v>
      </c>
      <c r="W43" s="54">
        <f t="shared" si="6"/>
        <v>0</v>
      </c>
      <c r="X43" s="54">
        <f t="shared" si="7"/>
        <v>0</v>
      </c>
      <c r="Y43" s="54">
        <f t="shared" si="8"/>
        <v>0</v>
      </c>
      <c r="Z43" s="54">
        <f t="shared" si="9"/>
        <v>0</v>
      </c>
      <c r="AA43" s="54">
        <f t="shared" si="10"/>
        <v>0</v>
      </c>
      <c r="AB43" s="54">
        <f t="shared" si="11"/>
        <v>0</v>
      </c>
      <c r="AC43" s="54">
        <f t="shared" si="12"/>
        <v>0</v>
      </c>
      <c r="AD43" s="54">
        <f t="shared" si="13"/>
        <v>0</v>
      </c>
      <c r="AE43" s="54">
        <f t="shared" si="14"/>
        <v>0</v>
      </c>
      <c r="AF43" s="54">
        <f t="shared" si="15"/>
        <v>0</v>
      </c>
      <c r="AG43" s="54">
        <f t="shared" si="16"/>
        <v>0</v>
      </c>
    </row>
    <row r="44" spans="1:33" ht="12">
      <c r="A44" s="36"/>
      <c r="B44" s="36"/>
      <c r="C44" s="36"/>
      <c r="D44" s="36"/>
      <c r="E44" s="36"/>
      <c r="F44" s="36"/>
      <c r="G44" s="37"/>
      <c r="H44" s="36"/>
      <c r="I44" s="49">
        <f ca="1" t="shared" si="0"/>
      </c>
      <c r="J44" s="38"/>
      <c r="K44" s="39"/>
      <c r="L44" s="36"/>
      <c r="M44" s="36"/>
      <c r="N44" s="50">
        <f t="shared" si="17"/>
        <v>0</v>
      </c>
      <c r="O44" s="55">
        <f>Payment!$B$5</f>
        <v>43282</v>
      </c>
      <c r="P44" s="54">
        <f>Payment!$B$4</f>
        <v>0</v>
      </c>
      <c r="Q44" s="54">
        <f t="shared" si="18"/>
        <v>0</v>
      </c>
      <c r="R44" s="54">
        <f t="shared" si="1"/>
        <v>0</v>
      </c>
      <c r="S44" s="54">
        <f t="shared" si="2"/>
        <v>0</v>
      </c>
      <c r="T44" s="54">
        <f t="shared" si="3"/>
        <v>0</v>
      </c>
      <c r="U44" s="54">
        <f t="shared" si="4"/>
        <v>0</v>
      </c>
      <c r="V44" s="54">
        <f t="shared" si="5"/>
        <v>0</v>
      </c>
      <c r="W44" s="54">
        <f t="shared" si="6"/>
        <v>0</v>
      </c>
      <c r="X44" s="54">
        <f t="shared" si="7"/>
        <v>0</v>
      </c>
      <c r="Y44" s="54">
        <f t="shared" si="8"/>
        <v>0</v>
      </c>
      <c r="Z44" s="54">
        <f t="shared" si="9"/>
        <v>0</v>
      </c>
      <c r="AA44" s="54">
        <f t="shared" si="10"/>
        <v>0</v>
      </c>
      <c r="AB44" s="54">
        <f t="shared" si="11"/>
        <v>0</v>
      </c>
      <c r="AC44" s="54">
        <f t="shared" si="12"/>
        <v>0</v>
      </c>
      <c r="AD44" s="54">
        <f t="shared" si="13"/>
        <v>0</v>
      </c>
      <c r="AE44" s="54">
        <f t="shared" si="14"/>
        <v>0</v>
      </c>
      <c r="AF44" s="54">
        <f t="shared" si="15"/>
        <v>0</v>
      </c>
      <c r="AG44" s="54">
        <f t="shared" si="16"/>
        <v>0</v>
      </c>
    </row>
    <row r="45" spans="1:33" ht="12">
      <c r="A45" s="36"/>
      <c r="B45" s="36"/>
      <c r="C45" s="36"/>
      <c r="D45" s="36"/>
      <c r="E45" s="36"/>
      <c r="F45" s="36"/>
      <c r="G45" s="37"/>
      <c r="H45" s="36"/>
      <c r="I45" s="49">
        <f ca="1" t="shared" si="0"/>
      </c>
      <c r="J45" s="38"/>
      <c r="K45" s="41"/>
      <c r="L45" s="36"/>
      <c r="M45" s="36"/>
      <c r="N45" s="50">
        <f t="shared" si="17"/>
        <v>0</v>
      </c>
      <c r="O45" s="55">
        <f>Payment!$B$5</f>
        <v>43282</v>
      </c>
      <c r="P45" s="54">
        <f>Payment!$B$4</f>
        <v>0</v>
      </c>
      <c r="Q45" s="54">
        <f t="shared" si="18"/>
        <v>0</v>
      </c>
      <c r="R45" s="54">
        <f t="shared" si="1"/>
        <v>0</v>
      </c>
      <c r="S45" s="54">
        <f t="shared" si="2"/>
        <v>0</v>
      </c>
      <c r="T45" s="54">
        <f t="shared" si="3"/>
        <v>0</v>
      </c>
      <c r="U45" s="54">
        <f t="shared" si="4"/>
        <v>0</v>
      </c>
      <c r="V45" s="54">
        <f t="shared" si="5"/>
        <v>0</v>
      </c>
      <c r="W45" s="54">
        <f t="shared" si="6"/>
        <v>0</v>
      </c>
      <c r="X45" s="54">
        <f t="shared" si="7"/>
        <v>0</v>
      </c>
      <c r="Y45" s="54">
        <f t="shared" si="8"/>
        <v>0</v>
      </c>
      <c r="Z45" s="54">
        <f t="shared" si="9"/>
        <v>0</v>
      </c>
      <c r="AA45" s="54">
        <f t="shared" si="10"/>
        <v>0</v>
      </c>
      <c r="AB45" s="54">
        <f t="shared" si="11"/>
        <v>0</v>
      </c>
      <c r="AC45" s="54">
        <f t="shared" si="12"/>
        <v>0</v>
      </c>
      <c r="AD45" s="54">
        <f t="shared" si="13"/>
        <v>0</v>
      </c>
      <c r="AE45" s="54">
        <f t="shared" si="14"/>
        <v>0</v>
      </c>
      <c r="AF45" s="54">
        <f t="shared" si="15"/>
        <v>0</v>
      </c>
      <c r="AG45" s="54">
        <f t="shared" si="16"/>
        <v>0</v>
      </c>
    </row>
    <row r="46" spans="1:33" ht="12">
      <c r="A46" s="36"/>
      <c r="B46" s="36"/>
      <c r="C46" s="36"/>
      <c r="D46" s="36"/>
      <c r="E46" s="36"/>
      <c r="F46" s="36"/>
      <c r="G46" s="37"/>
      <c r="H46" s="36"/>
      <c r="I46" s="49">
        <f ca="1" t="shared" si="0"/>
      </c>
      <c r="J46" s="38"/>
      <c r="K46" s="41"/>
      <c r="L46" s="36"/>
      <c r="M46" s="36"/>
      <c r="N46" s="50">
        <f t="shared" si="17"/>
        <v>0</v>
      </c>
      <c r="O46" s="55">
        <f>Payment!$B$5</f>
        <v>43282</v>
      </c>
      <c r="P46" s="54">
        <f>Payment!$B$4</f>
        <v>0</v>
      </c>
      <c r="Q46" s="54">
        <f t="shared" si="18"/>
        <v>0</v>
      </c>
      <c r="R46" s="54">
        <f t="shared" si="1"/>
        <v>0</v>
      </c>
      <c r="S46" s="54">
        <f t="shared" si="2"/>
        <v>0</v>
      </c>
      <c r="T46" s="54">
        <f t="shared" si="3"/>
        <v>0</v>
      </c>
      <c r="U46" s="54">
        <f t="shared" si="4"/>
        <v>0</v>
      </c>
      <c r="V46" s="54">
        <f t="shared" si="5"/>
        <v>0</v>
      </c>
      <c r="W46" s="54">
        <f t="shared" si="6"/>
        <v>0</v>
      </c>
      <c r="X46" s="54">
        <f t="shared" si="7"/>
        <v>0</v>
      </c>
      <c r="Y46" s="54">
        <f t="shared" si="8"/>
        <v>0</v>
      </c>
      <c r="Z46" s="54">
        <f t="shared" si="9"/>
        <v>0</v>
      </c>
      <c r="AA46" s="54">
        <f t="shared" si="10"/>
        <v>0</v>
      </c>
      <c r="AB46" s="54">
        <f t="shared" si="11"/>
        <v>0</v>
      </c>
      <c r="AC46" s="54">
        <f t="shared" si="12"/>
        <v>0</v>
      </c>
      <c r="AD46" s="54">
        <f t="shared" si="13"/>
        <v>0</v>
      </c>
      <c r="AE46" s="54">
        <f t="shared" si="14"/>
        <v>0</v>
      </c>
      <c r="AF46" s="54">
        <f t="shared" si="15"/>
        <v>0</v>
      </c>
      <c r="AG46" s="54">
        <f t="shared" si="16"/>
        <v>0</v>
      </c>
    </row>
    <row r="47" spans="1:33" ht="12">
      <c r="A47" s="36"/>
      <c r="B47" s="36"/>
      <c r="C47" s="36"/>
      <c r="D47" s="36"/>
      <c r="E47" s="36"/>
      <c r="F47" s="36"/>
      <c r="G47" s="37"/>
      <c r="H47" s="36"/>
      <c r="I47" s="49">
        <f ca="1" t="shared" si="0"/>
      </c>
      <c r="J47" s="38"/>
      <c r="K47" s="41"/>
      <c r="L47" s="36"/>
      <c r="M47" s="36"/>
      <c r="N47" s="50">
        <f t="shared" si="17"/>
        <v>0</v>
      </c>
      <c r="O47" s="55">
        <f>Payment!$B$5</f>
        <v>43282</v>
      </c>
      <c r="P47" s="54">
        <f>Payment!$B$4</f>
        <v>0</v>
      </c>
      <c r="Q47" s="54">
        <f t="shared" si="18"/>
        <v>0</v>
      </c>
      <c r="R47" s="54">
        <f t="shared" si="1"/>
        <v>0</v>
      </c>
      <c r="S47" s="54">
        <f t="shared" si="2"/>
        <v>0</v>
      </c>
      <c r="T47" s="54">
        <f t="shared" si="3"/>
        <v>0</v>
      </c>
      <c r="U47" s="54">
        <f t="shared" si="4"/>
        <v>0</v>
      </c>
      <c r="V47" s="54">
        <f t="shared" si="5"/>
        <v>0</v>
      </c>
      <c r="W47" s="54">
        <f t="shared" si="6"/>
        <v>0</v>
      </c>
      <c r="X47" s="54">
        <f t="shared" si="7"/>
        <v>0</v>
      </c>
      <c r="Y47" s="54">
        <f t="shared" si="8"/>
        <v>0</v>
      </c>
      <c r="Z47" s="54">
        <f t="shared" si="9"/>
        <v>0</v>
      </c>
      <c r="AA47" s="54">
        <f t="shared" si="10"/>
        <v>0</v>
      </c>
      <c r="AB47" s="54">
        <f t="shared" si="11"/>
        <v>0</v>
      </c>
      <c r="AC47" s="54">
        <f t="shared" si="12"/>
        <v>0</v>
      </c>
      <c r="AD47" s="54">
        <f t="shared" si="13"/>
        <v>0</v>
      </c>
      <c r="AE47" s="54">
        <f t="shared" si="14"/>
        <v>0</v>
      </c>
      <c r="AF47" s="54">
        <f t="shared" si="15"/>
        <v>0</v>
      </c>
      <c r="AG47" s="54">
        <f t="shared" si="16"/>
        <v>0</v>
      </c>
    </row>
    <row r="48" spans="1:33" ht="12">
      <c r="A48" s="36"/>
      <c r="B48" s="36"/>
      <c r="C48" s="36"/>
      <c r="D48" s="36"/>
      <c r="E48" s="36"/>
      <c r="F48" s="36"/>
      <c r="G48" s="37"/>
      <c r="H48" s="36"/>
      <c r="I48" s="49">
        <f ca="1" t="shared" si="0"/>
      </c>
      <c r="J48" s="38"/>
      <c r="K48" s="41"/>
      <c r="L48" s="36"/>
      <c r="M48" s="36"/>
      <c r="N48" s="50">
        <f t="shared" si="17"/>
        <v>0</v>
      </c>
      <c r="O48" s="55">
        <f>Payment!$B$5</f>
        <v>43282</v>
      </c>
      <c r="P48" s="54">
        <f>Payment!$B$4</f>
        <v>0</v>
      </c>
      <c r="Q48" s="54">
        <f t="shared" si="18"/>
        <v>0</v>
      </c>
      <c r="R48" s="54">
        <f t="shared" si="1"/>
        <v>0</v>
      </c>
      <c r="S48" s="54">
        <f t="shared" si="2"/>
        <v>0</v>
      </c>
      <c r="T48" s="54">
        <f t="shared" si="3"/>
        <v>0</v>
      </c>
      <c r="U48" s="54">
        <f t="shared" si="4"/>
        <v>0</v>
      </c>
      <c r="V48" s="54">
        <f t="shared" si="5"/>
        <v>0</v>
      </c>
      <c r="W48" s="54">
        <f t="shared" si="6"/>
        <v>0</v>
      </c>
      <c r="X48" s="54">
        <f t="shared" si="7"/>
        <v>0</v>
      </c>
      <c r="Y48" s="54">
        <f t="shared" si="8"/>
        <v>0</v>
      </c>
      <c r="Z48" s="54">
        <f t="shared" si="9"/>
        <v>0</v>
      </c>
      <c r="AA48" s="54">
        <f t="shared" si="10"/>
        <v>0</v>
      </c>
      <c r="AB48" s="54">
        <f t="shared" si="11"/>
        <v>0</v>
      </c>
      <c r="AC48" s="54">
        <f t="shared" si="12"/>
        <v>0</v>
      </c>
      <c r="AD48" s="54">
        <f t="shared" si="13"/>
        <v>0</v>
      </c>
      <c r="AE48" s="54">
        <f t="shared" si="14"/>
        <v>0</v>
      </c>
      <c r="AF48" s="54">
        <f t="shared" si="15"/>
        <v>0</v>
      </c>
      <c r="AG48" s="54">
        <f t="shared" si="16"/>
        <v>0</v>
      </c>
    </row>
    <row r="49" spans="1:33" ht="12">
      <c r="A49" s="36"/>
      <c r="B49" s="36"/>
      <c r="C49" s="36"/>
      <c r="D49" s="36"/>
      <c r="E49" s="36"/>
      <c r="F49" s="36"/>
      <c r="G49" s="37"/>
      <c r="H49" s="36"/>
      <c r="I49" s="49">
        <f ca="1" t="shared" si="0"/>
      </c>
      <c r="J49" s="38"/>
      <c r="K49" s="41"/>
      <c r="L49" s="36"/>
      <c r="M49" s="36"/>
      <c r="N49" s="50">
        <f t="shared" si="17"/>
        <v>0</v>
      </c>
      <c r="O49" s="55">
        <f>Payment!$B$5</f>
        <v>43282</v>
      </c>
      <c r="P49" s="54">
        <f>Payment!$B$4</f>
        <v>0</v>
      </c>
      <c r="Q49" s="54">
        <f t="shared" si="18"/>
        <v>0</v>
      </c>
      <c r="R49" s="54">
        <f t="shared" si="1"/>
        <v>0</v>
      </c>
      <c r="S49" s="54">
        <f t="shared" si="2"/>
        <v>0</v>
      </c>
      <c r="T49" s="54">
        <f t="shared" si="3"/>
        <v>0</v>
      </c>
      <c r="U49" s="54">
        <f t="shared" si="4"/>
        <v>0</v>
      </c>
      <c r="V49" s="54">
        <f t="shared" si="5"/>
        <v>0</v>
      </c>
      <c r="W49" s="54">
        <f t="shared" si="6"/>
        <v>0</v>
      </c>
      <c r="X49" s="54">
        <f t="shared" si="7"/>
        <v>0</v>
      </c>
      <c r="Y49" s="54">
        <f t="shared" si="8"/>
        <v>0</v>
      </c>
      <c r="Z49" s="54">
        <f t="shared" si="9"/>
        <v>0</v>
      </c>
      <c r="AA49" s="54">
        <f t="shared" si="10"/>
        <v>0</v>
      </c>
      <c r="AB49" s="54">
        <f t="shared" si="11"/>
        <v>0</v>
      </c>
      <c r="AC49" s="54">
        <f t="shared" si="12"/>
        <v>0</v>
      </c>
      <c r="AD49" s="54">
        <f t="shared" si="13"/>
        <v>0</v>
      </c>
      <c r="AE49" s="54">
        <f t="shared" si="14"/>
        <v>0</v>
      </c>
      <c r="AF49" s="54">
        <f t="shared" si="15"/>
        <v>0</v>
      </c>
      <c r="AG49" s="54">
        <f t="shared" si="16"/>
        <v>0</v>
      </c>
    </row>
    <row r="50" spans="1:33" ht="12">
      <c r="A50" s="36"/>
      <c r="B50" s="36"/>
      <c r="C50" s="36"/>
      <c r="D50" s="36"/>
      <c r="E50" s="36"/>
      <c r="F50" s="36"/>
      <c r="G50" s="37"/>
      <c r="H50" s="36"/>
      <c r="I50" s="49">
        <f ca="1" t="shared" si="0"/>
      </c>
      <c r="J50" s="38"/>
      <c r="K50" s="41"/>
      <c r="L50" s="36"/>
      <c r="M50" s="36"/>
      <c r="N50" s="50">
        <f t="shared" si="17"/>
        <v>0</v>
      </c>
      <c r="O50" s="55">
        <f>Payment!$B$5</f>
        <v>43282</v>
      </c>
      <c r="P50" s="54">
        <f>Payment!$B$4</f>
        <v>0</v>
      </c>
      <c r="Q50" s="54">
        <f t="shared" si="18"/>
        <v>0</v>
      </c>
      <c r="R50" s="54">
        <f t="shared" si="1"/>
        <v>0</v>
      </c>
      <c r="S50" s="54">
        <f t="shared" si="2"/>
        <v>0</v>
      </c>
      <c r="T50" s="54">
        <f t="shared" si="3"/>
        <v>0</v>
      </c>
      <c r="U50" s="54">
        <f t="shared" si="4"/>
        <v>0</v>
      </c>
      <c r="V50" s="54">
        <f t="shared" si="5"/>
        <v>0</v>
      </c>
      <c r="W50" s="54">
        <f t="shared" si="6"/>
        <v>0</v>
      </c>
      <c r="X50" s="54">
        <f t="shared" si="7"/>
        <v>0</v>
      </c>
      <c r="Y50" s="54">
        <f t="shared" si="8"/>
        <v>0</v>
      </c>
      <c r="Z50" s="54">
        <f t="shared" si="9"/>
        <v>0</v>
      </c>
      <c r="AA50" s="54">
        <f t="shared" si="10"/>
        <v>0</v>
      </c>
      <c r="AB50" s="54">
        <f t="shared" si="11"/>
        <v>0</v>
      </c>
      <c r="AC50" s="54">
        <f t="shared" si="12"/>
        <v>0</v>
      </c>
      <c r="AD50" s="54">
        <f t="shared" si="13"/>
        <v>0</v>
      </c>
      <c r="AE50" s="54">
        <f t="shared" si="14"/>
        <v>0</v>
      </c>
      <c r="AF50" s="54">
        <f t="shared" si="15"/>
        <v>0</v>
      </c>
      <c r="AG50" s="54">
        <f t="shared" si="16"/>
        <v>0</v>
      </c>
    </row>
    <row r="51" spans="1:33" ht="12">
      <c r="A51" s="36"/>
      <c r="B51" s="36"/>
      <c r="C51" s="36"/>
      <c r="D51" s="36"/>
      <c r="E51" s="36"/>
      <c r="F51" s="36"/>
      <c r="G51" s="37"/>
      <c r="H51" s="36"/>
      <c r="I51" s="49">
        <f ca="1" t="shared" si="0"/>
      </c>
      <c r="J51" s="38"/>
      <c r="K51" s="41"/>
      <c r="L51" s="36"/>
      <c r="M51" s="36"/>
      <c r="N51" s="50">
        <f t="shared" si="17"/>
        <v>0</v>
      </c>
      <c r="O51" s="55">
        <f>Payment!$B$5</f>
        <v>43282</v>
      </c>
      <c r="P51" s="54">
        <f>Payment!$B$4</f>
        <v>0</v>
      </c>
      <c r="Q51" s="54">
        <f t="shared" si="18"/>
        <v>0</v>
      </c>
      <c r="R51" s="54">
        <f t="shared" si="1"/>
        <v>0</v>
      </c>
      <c r="S51" s="54">
        <f t="shared" si="2"/>
        <v>0</v>
      </c>
      <c r="T51" s="54">
        <f t="shared" si="3"/>
        <v>0</v>
      </c>
      <c r="U51" s="54">
        <f t="shared" si="4"/>
        <v>0</v>
      </c>
      <c r="V51" s="54">
        <f t="shared" si="5"/>
        <v>0</v>
      </c>
      <c r="W51" s="54">
        <f t="shared" si="6"/>
        <v>0</v>
      </c>
      <c r="X51" s="54">
        <f t="shared" si="7"/>
        <v>0</v>
      </c>
      <c r="Y51" s="54">
        <f t="shared" si="8"/>
        <v>0</v>
      </c>
      <c r="Z51" s="54">
        <f t="shared" si="9"/>
        <v>0</v>
      </c>
      <c r="AA51" s="54">
        <f t="shared" si="10"/>
        <v>0</v>
      </c>
      <c r="AB51" s="54">
        <f t="shared" si="11"/>
        <v>0</v>
      </c>
      <c r="AC51" s="54">
        <f t="shared" si="12"/>
        <v>0</v>
      </c>
      <c r="AD51" s="54">
        <f t="shared" si="13"/>
        <v>0</v>
      </c>
      <c r="AE51" s="54">
        <f t="shared" si="14"/>
        <v>0</v>
      </c>
      <c r="AF51" s="54">
        <f t="shared" si="15"/>
        <v>0</v>
      </c>
      <c r="AG51" s="54">
        <f t="shared" si="16"/>
        <v>0</v>
      </c>
    </row>
    <row r="52" spans="1:33" ht="12">
      <c r="A52" s="36"/>
      <c r="B52" s="36"/>
      <c r="C52" s="36"/>
      <c r="D52" s="36"/>
      <c r="E52" s="36"/>
      <c r="F52" s="36"/>
      <c r="G52" s="37"/>
      <c r="H52" s="36"/>
      <c r="I52" s="49">
        <f ca="1" t="shared" si="0"/>
      </c>
      <c r="J52" s="38"/>
      <c r="K52" s="41"/>
      <c r="L52" s="36"/>
      <c r="M52" s="36"/>
      <c r="N52" s="50">
        <f t="shared" si="17"/>
        <v>0</v>
      </c>
      <c r="O52" s="55">
        <f>Payment!$B$5</f>
        <v>43282</v>
      </c>
      <c r="P52" s="54">
        <f>Payment!$B$4</f>
        <v>0</v>
      </c>
      <c r="Q52" s="54">
        <f t="shared" si="18"/>
        <v>0</v>
      </c>
      <c r="R52" s="54">
        <f t="shared" si="1"/>
        <v>0</v>
      </c>
      <c r="S52" s="54">
        <f t="shared" si="2"/>
        <v>0</v>
      </c>
      <c r="T52" s="54">
        <f t="shared" si="3"/>
        <v>0</v>
      </c>
      <c r="U52" s="54">
        <f t="shared" si="4"/>
        <v>0</v>
      </c>
      <c r="V52" s="54">
        <f t="shared" si="5"/>
        <v>0</v>
      </c>
      <c r="W52" s="54">
        <f t="shared" si="6"/>
        <v>0</v>
      </c>
      <c r="X52" s="54">
        <f t="shared" si="7"/>
        <v>0</v>
      </c>
      <c r="Y52" s="54">
        <f t="shared" si="8"/>
        <v>0</v>
      </c>
      <c r="Z52" s="54">
        <f t="shared" si="9"/>
        <v>0</v>
      </c>
      <c r="AA52" s="54">
        <f t="shared" si="10"/>
        <v>0</v>
      </c>
      <c r="AB52" s="54">
        <f t="shared" si="11"/>
        <v>0</v>
      </c>
      <c r="AC52" s="54">
        <f t="shared" si="12"/>
        <v>0</v>
      </c>
      <c r="AD52" s="54">
        <f t="shared" si="13"/>
        <v>0</v>
      </c>
      <c r="AE52" s="54">
        <f t="shared" si="14"/>
        <v>0</v>
      </c>
      <c r="AF52" s="54">
        <f t="shared" si="15"/>
        <v>0</v>
      </c>
      <c r="AG52" s="54">
        <f t="shared" si="16"/>
        <v>0</v>
      </c>
    </row>
    <row r="53" spans="1:33" ht="12">
      <c r="A53" s="36"/>
      <c r="B53" s="36"/>
      <c r="C53" s="36"/>
      <c r="D53" s="36"/>
      <c r="E53" s="36"/>
      <c r="F53" s="36"/>
      <c r="G53" s="37"/>
      <c r="H53" s="36"/>
      <c r="I53" s="49">
        <f ca="1" t="shared" si="0"/>
      </c>
      <c r="J53" s="38"/>
      <c r="K53" s="41"/>
      <c r="L53" s="36"/>
      <c r="M53" s="36"/>
      <c r="N53" s="50">
        <f t="shared" si="17"/>
        <v>0</v>
      </c>
      <c r="O53" s="55">
        <f>Payment!$B$5</f>
        <v>43282</v>
      </c>
      <c r="P53" s="54">
        <f>Payment!$B$4</f>
        <v>0</v>
      </c>
      <c r="Q53" s="54">
        <f t="shared" si="18"/>
        <v>0</v>
      </c>
      <c r="R53" s="54">
        <f t="shared" si="1"/>
        <v>0</v>
      </c>
      <c r="S53" s="54">
        <f t="shared" si="2"/>
        <v>0</v>
      </c>
      <c r="T53" s="54">
        <f t="shared" si="3"/>
        <v>0</v>
      </c>
      <c r="U53" s="54">
        <f t="shared" si="4"/>
        <v>0</v>
      </c>
      <c r="V53" s="54">
        <f t="shared" si="5"/>
        <v>0</v>
      </c>
      <c r="W53" s="54">
        <f t="shared" si="6"/>
        <v>0</v>
      </c>
      <c r="X53" s="54">
        <f t="shared" si="7"/>
        <v>0</v>
      </c>
      <c r="Y53" s="54">
        <f t="shared" si="8"/>
        <v>0</v>
      </c>
      <c r="Z53" s="54">
        <f t="shared" si="9"/>
        <v>0</v>
      </c>
      <c r="AA53" s="54">
        <f t="shared" si="10"/>
        <v>0</v>
      </c>
      <c r="AB53" s="54">
        <f t="shared" si="11"/>
        <v>0</v>
      </c>
      <c r="AC53" s="54">
        <f t="shared" si="12"/>
        <v>0</v>
      </c>
      <c r="AD53" s="54">
        <f t="shared" si="13"/>
        <v>0</v>
      </c>
      <c r="AE53" s="54">
        <f t="shared" si="14"/>
        <v>0</v>
      </c>
      <c r="AF53" s="54">
        <f t="shared" si="15"/>
        <v>0</v>
      </c>
      <c r="AG53" s="54">
        <f t="shared" si="16"/>
        <v>0</v>
      </c>
    </row>
    <row r="54" spans="1:33" ht="12">
      <c r="A54" s="36"/>
      <c r="B54" s="36"/>
      <c r="C54" s="36"/>
      <c r="D54" s="36"/>
      <c r="E54" s="36"/>
      <c r="F54" s="36"/>
      <c r="G54" s="37"/>
      <c r="H54" s="36"/>
      <c r="I54" s="49">
        <f ca="1" t="shared" si="0"/>
      </c>
      <c r="J54" s="38"/>
      <c r="K54" s="41"/>
      <c r="L54" s="36"/>
      <c r="M54" s="36"/>
      <c r="N54" s="50">
        <f t="shared" si="17"/>
        <v>0</v>
      </c>
      <c r="O54" s="55">
        <f>Payment!$B$5</f>
        <v>43282</v>
      </c>
      <c r="P54" s="54">
        <f>Payment!$B$4</f>
        <v>0</v>
      </c>
      <c r="Q54" s="54">
        <f t="shared" si="18"/>
        <v>0</v>
      </c>
      <c r="R54" s="54">
        <f t="shared" si="1"/>
        <v>0</v>
      </c>
      <c r="S54" s="54">
        <f t="shared" si="2"/>
        <v>0</v>
      </c>
      <c r="T54" s="54">
        <f t="shared" si="3"/>
        <v>0</v>
      </c>
      <c r="U54" s="54">
        <f t="shared" si="4"/>
        <v>0</v>
      </c>
      <c r="V54" s="54">
        <f t="shared" si="5"/>
        <v>0</v>
      </c>
      <c r="W54" s="54">
        <f t="shared" si="6"/>
        <v>0</v>
      </c>
      <c r="X54" s="54">
        <f t="shared" si="7"/>
        <v>0</v>
      </c>
      <c r="Y54" s="54">
        <f t="shared" si="8"/>
        <v>0</v>
      </c>
      <c r="Z54" s="54">
        <f t="shared" si="9"/>
        <v>0</v>
      </c>
      <c r="AA54" s="54">
        <f t="shared" si="10"/>
        <v>0</v>
      </c>
      <c r="AB54" s="54">
        <f t="shared" si="11"/>
        <v>0</v>
      </c>
      <c r="AC54" s="54">
        <f t="shared" si="12"/>
        <v>0</v>
      </c>
      <c r="AD54" s="54">
        <f t="shared" si="13"/>
        <v>0</v>
      </c>
      <c r="AE54" s="54">
        <f t="shared" si="14"/>
        <v>0</v>
      </c>
      <c r="AF54" s="54">
        <f t="shared" si="15"/>
        <v>0</v>
      </c>
      <c r="AG54" s="54">
        <f t="shared" si="16"/>
        <v>0</v>
      </c>
    </row>
    <row r="55" spans="1:33" ht="12">
      <c r="A55" s="36"/>
      <c r="B55" s="36"/>
      <c r="C55" s="36"/>
      <c r="D55" s="36"/>
      <c r="E55" s="36"/>
      <c r="F55" s="36"/>
      <c r="G55" s="37"/>
      <c r="H55" s="36"/>
      <c r="I55" s="49">
        <f ca="1" t="shared" si="0"/>
      </c>
      <c r="J55" s="38"/>
      <c r="K55" s="41"/>
      <c r="L55" s="36"/>
      <c r="M55" s="36"/>
      <c r="N55" s="50">
        <f t="shared" si="17"/>
        <v>0</v>
      </c>
      <c r="O55" s="55">
        <f>Payment!$B$5</f>
        <v>43282</v>
      </c>
      <c r="P55" s="54">
        <f>Payment!$B$4</f>
        <v>0</v>
      </c>
      <c r="Q55" s="54">
        <f t="shared" si="18"/>
        <v>0</v>
      </c>
      <c r="R55" s="54">
        <f t="shared" si="1"/>
        <v>0</v>
      </c>
      <c r="S55" s="54">
        <f t="shared" si="2"/>
        <v>0</v>
      </c>
      <c r="T55" s="54">
        <f t="shared" si="3"/>
        <v>0</v>
      </c>
      <c r="U55" s="54">
        <f t="shared" si="4"/>
        <v>0</v>
      </c>
      <c r="V55" s="54">
        <f t="shared" si="5"/>
        <v>0</v>
      </c>
      <c r="W55" s="54">
        <f t="shared" si="6"/>
        <v>0</v>
      </c>
      <c r="X55" s="54">
        <f t="shared" si="7"/>
        <v>0</v>
      </c>
      <c r="Y55" s="54">
        <f t="shared" si="8"/>
        <v>0</v>
      </c>
      <c r="Z55" s="54">
        <f t="shared" si="9"/>
        <v>0</v>
      </c>
      <c r="AA55" s="54">
        <f t="shared" si="10"/>
        <v>0</v>
      </c>
      <c r="AB55" s="54">
        <f t="shared" si="11"/>
        <v>0</v>
      </c>
      <c r="AC55" s="54">
        <f t="shared" si="12"/>
        <v>0</v>
      </c>
      <c r="AD55" s="54">
        <f t="shared" si="13"/>
        <v>0</v>
      </c>
      <c r="AE55" s="54">
        <f t="shared" si="14"/>
        <v>0</v>
      </c>
      <c r="AF55" s="54">
        <f t="shared" si="15"/>
        <v>0</v>
      </c>
      <c r="AG55" s="54">
        <f t="shared" si="16"/>
        <v>0</v>
      </c>
    </row>
    <row r="56" spans="1:33" ht="12">
      <c r="A56" s="36"/>
      <c r="B56" s="36"/>
      <c r="C56" s="36"/>
      <c r="D56" s="36"/>
      <c r="E56" s="36"/>
      <c r="F56" s="36"/>
      <c r="G56" s="37"/>
      <c r="H56" s="36"/>
      <c r="I56" s="49">
        <f ca="1" t="shared" si="0"/>
      </c>
      <c r="J56" s="38"/>
      <c r="K56" s="41"/>
      <c r="L56" s="36"/>
      <c r="M56" s="36"/>
      <c r="N56" s="50">
        <f t="shared" si="17"/>
        <v>0</v>
      </c>
      <c r="O56" s="55">
        <f>Payment!$B$5</f>
        <v>43282</v>
      </c>
      <c r="P56" s="54">
        <f>Payment!$B$4</f>
        <v>0</v>
      </c>
      <c r="Q56" s="54">
        <f t="shared" si="18"/>
        <v>0</v>
      </c>
      <c r="R56" s="54">
        <f t="shared" si="1"/>
        <v>0</v>
      </c>
      <c r="S56" s="54">
        <f t="shared" si="2"/>
        <v>0</v>
      </c>
      <c r="T56" s="54">
        <f t="shared" si="3"/>
        <v>0</v>
      </c>
      <c r="U56" s="54">
        <f t="shared" si="4"/>
        <v>0</v>
      </c>
      <c r="V56" s="54">
        <f t="shared" si="5"/>
        <v>0</v>
      </c>
      <c r="W56" s="54">
        <f t="shared" si="6"/>
        <v>0</v>
      </c>
      <c r="X56" s="54">
        <f t="shared" si="7"/>
        <v>0</v>
      </c>
      <c r="Y56" s="54">
        <f t="shared" si="8"/>
        <v>0</v>
      </c>
      <c r="Z56" s="54">
        <f t="shared" si="9"/>
        <v>0</v>
      </c>
      <c r="AA56" s="54">
        <f t="shared" si="10"/>
        <v>0</v>
      </c>
      <c r="AB56" s="54">
        <f t="shared" si="11"/>
        <v>0</v>
      </c>
      <c r="AC56" s="54">
        <f t="shared" si="12"/>
        <v>0</v>
      </c>
      <c r="AD56" s="54">
        <f t="shared" si="13"/>
        <v>0</v>
      </c>
      <c r="AE56" s="54">
        <f t="shared" si="14"/>
        <v>0</v>
      </c>
      <c r="AF56" s="54">
        <f t="shared" si="15"/>
        <v>0</v>
      </c>
      <c r="AG56" s="54">
        <f t="shared" si="16"/>
        <v>0</v>
      </c>
    </row>
    <row r="57" spans="1:33" ht="12">
      <c r="A57" s="36"/>
      <c r="B57" s="36"/>
      <c r="C57" s="36"/>
      <c r="D57" s="36"/>
      <c r="E57" s="36"/>
      <c r="F57" s="36"/>
      <c r="G57" s="37"/>
      <c r="H57" s="36"/>
      <c r="I57" s="49">
        <f ca="1" t="shared" si="0"/>
      </c>
      <c r="J57" s="38"/>
      <c r="K57" s="41"/>
      <c r="L57" s="36"/>
      <c r="M57" s="36"/>
      <c r="N57" s="50">
        <f t="shared" si="17"/>
        <v>0</v>
      </c>
      <c r="O57" s="55">
        <f>Payment!$B$5</f>
        <v>43282</v>
      </c>
      <c r="P57" s="54">
        <f>Payment!$B$4</f>
        <v>0</v>
      </c>
      <c r="Q57" s="54">
        <f t="shared" si="18"/>
        <v>0</v>
      </c>
      <c r="R57" s="54">
        <f t="shared" si="1"/>
        <v>0</v>
      </c>
      <c r="S57" s="54">
        <f t="shared" si="2"/>
        <v>0</v>
      </c>
      <c r="T57" s="54">
        <f t="shared" si="3"/>
        <v>0</v>
      </c>
      <c r="U57" s="54">
        <f t="shared" si="4"/>
        <v>0</v>
      </c>
      <c r="V57" s="54">
        <f t="shared" si="5"/>
        <v>0</v>
      </c>
      <c r="W57" s="54">
        <f t="shared" si="6"/>
        <v>0</v>
      </c>
      <c r="X57" s="54">
        <f t="shared" si="7"/>
        <v>0</v>
      </c>
      <c r="Y57" s="54">
        <f t="shared" si="8"/>
        <v>0</v>
      </c>
      <c r="Z57" s="54">
        <f t="shared" si="9"/>
        <v>0</v>
      </c>
      <c r="AA57" s="54">
        <f t="shared" si="10"/>
        <v>0</v>
      </c>
      <c r="AB57" s="54">
        <f t="shared" si="11"/>
        <v>0</v>
      </c>
      <c r="AC57" s="54">
        <f t="shared" si="12"/>
        <v>0</v>
      </c>
      <c r="AD57" s="54">
        <f t="shared" si="13"/>
        <v>0</v>
      </c>
      <c r="AE57" s="54">
        <f t="shared" si="14"/>
        <v>0</v>
      </c>
      <c r="AF57" s="54">
        <f t="shared" si="15"/>
        <v>0</v>
      </c>
      <c r="AG57" s="54">
        <f t="shared" si="16"/>
        <v>0</v>
      </c>
    </row>
    <row r="58" spans="1:33" ht="12">
      <c r="A58" s="36"/>
      <c r="B58" s="36"/>
      <c r="C58" s="36"/>
      <c r="D58" s="36"/>
      <c r="E58" s="36"/>
      <c r="F58" s="36"/>
      <c r="G58" s="37"/>
      <c r="H58" s="36"/>
      <c r="I58" s="49">
        <f ca="1" t="shared" si="0"/>
      </c>
      <c r="J58" s="38"/>
      <c r="K58" s="41"/>
      <c r="L58" s="36"/>
      <c r="M58" s="36"/>
      <c r="N58" s="50">
        <f t="shared" si="17"/>
        <v>0</v>
      </c>
      <c r="O58" s="55">
        <f>Payment!$B$5</f>
        <v>43282</v>
      </c>
      <c r="P58" s="54">
        <f>Payment!$B$4</f>
        <v>0</v>
      </c>
      <c r="Q58" s="54">
        <f t="shared" si="18"/>
        <v>0</v>
      </c>
      <c r="R58" s="54">
        <f t="shared" si="1"/>
        <v>0</v>
      </c>
      <c r="S58" s="54">
        <f t="shared" si="2"/>
        <v>0</v>
      </c>
      <c r="T58" s="54">
        <f t="shared" si="3"/>
        <v>0</v>
      </c>
      <c r="U58" s="54">
        <f t="shared" si="4"/>
        <v>0</v>
      </c>
      <c r="V58" s="54">
        <f t="shared" si="5"/>
        <v>0</v>
      </c>
      <c r="W58" s="54">
        <f t="shared" si="6"/>
        <v>0</v>
      </c>
      <c r="X58" s="54">
        <f t="shared" si="7"/>
        <v>0</v>
      </c>
      <c r="Y58" s="54">
        <f t="shared" si="8"/>
        <v>0</v>
      </c>
      <c r="Z58" s="54">
        <f t="shared" si="9"/>
        <v>0</v>
      </c>
      <c r="AA58" s="54">
        <f t="shared" si="10"/>
        <v>0</v>
      </c>
      <c r="AB58" s="54">
        <f t="shared" si="11"/>
        <v>0</v>
      </c>
      <c r="AC58" s="54">
        <f t="shared" si="12"/>
        <v>0</v>
      </c>
      <c r="AD58" s="54">
        <f t="shared" si="13"/>
        <v>0</v>
      </c>
      <c r="AE58" s="54">
        <f t="shared" si="14"/>
        <v>0</v>
      </c>
      <c r="AF58" s="54">
        <f t="shared" si="15"/>
        <v>0</v>
      </c>
      <c r="AG58" s="54">
        <f t="shared" si="16"/>
        <v>0</v>
      </c>
    </row>
    <row r="59" spans="1:33" ht="12">
      <c r="A59" s="36"/>
      <c r="B59" s="36"/>
      <c r="C59" s="36"/>
      <c r="D59" s="36"/>
      <c r="E59" s="36"/>
      <c r="F59" s="36"/>
      <c r="G59" s="37"/>
      <c r="H59" s="36"/>
      <c r="I59" s="49">
        <f ca="1" t="shared" si="0"/>
      </c>
      <c r="J59" s="38"/>
      <c r="K59" s="41"/>
      <c r="L59" s="36"/>
      <c r="M59" s="36"/>
      <c r="N59" s="50">
        <f t="shared" si="17"/>
        <v>0</v>
      </c>
      <c r="O59" s="55">
        <f>Payment!$B$5</f>
        <v>43282</v>
      </c>
      <c r="P59" s="54">
        <f>Payment!$B$4</f>
        <v>0</v>
      </c>
      <c r="Q59" s="54">
        <f t="shared" si="18"/>
        <v>0</v>
      </c>
      <c r="R59" s="54">
        <f t="shared" si="1"/>
        <v>0</v>
      </c>
      <c r="S59" s="54">
        <f t="shared" si="2"/>
        <v>0</v>
      </c>
      <c r="T59" s="54">
        <f t="shared" si="3"/>
        <v>0</v>
      </c>
      <c r="U59" s="54">
        <f t="shared" si="4"/>
        <v>0</v>
      </c>
      <c r="V59" s="54">
        <f t="shared" si="5"/>
        <v>0</v>
      </c>
      <c r="W59" s="54">
        <f t="shared" si="6"/>
        <v>0</v>
      </c>
      <c r="X59" s="54">
        <f t="shared" si="7"/>
        <v>0</v>
      </c>
      <c r="Y59" s="54">
        <f t="shared" si="8"/>
        <v>0</v>
      </c>
      <c r="Z59" s="54">
        <f t="shared" si="9"/>
        <v>0</v>
      </c>
      <c r="AA59" s="54">
        <f t="shared" si="10"/>
        <v>0</v>
      </c>
      <c r="AB59" s="54">
        <f t="shared" si="11"/>
        <v>0</v>
      </c>
      <c r="AC59" s="54">
        <f t="shared" si="12"/>
        <v>0</v>
      </c>
      <c r="AD59" s="54">
        <f t="shared" si="13"/>
        <v>0</v>
      </c>
      <c r="AE59" s="54">
        <f t="shared" si="14"/>
        <v>0</v>
      </c>
      <c r="AF59" s="54">
        <f t="shared" si="15"/>
        <v>0</v>
      </c>
      <c r="AG59" s="54">
        <f t="shared" si="16"/>
        <v>0</v>
      </c>
    </row>
    <row r="60" spans="1:33" ht="12">
      <c r="A60" s="36"/>
      <c r="B60" s="36"/>
      <c r="C60" s="36"/>
      <c r="D60" s="36"/>
      <c r="E60" s="36"/>
      <c r="F60" s="36"/>
      <c r="G60" s="37"/>
      <c r="H60" s="36"/>
      <c r="I60" s="49">
        <f ca="1" t="shared" si="0"/>
      </c>
      <c r="J60" s="38"/>
      <c r="K60" s="41"/>
      <c r="L60" s="36"/>
      <c r="M60" s="36"/>
      <c r="N60" s="50">
        <f t="shared" si="17"/>
        <v>0</v>
      </c>
      <c r="O60" s="55">
        <f>Payment!$B$5</f>
        <v>43282</v>
      </c>
      <c r="P60" s="54">
        <f>Payment!$B$4</f>
        <v>0</v>
      </c>
      <c r="Q60" s="54">
        <f t="shared" si="18"/>
        <v>0</v>
      </c>
      <c r="R60" s="54">
        <f t="shared" si="1"/>
        <v>0</v>
      </c>
      <c r="S60" s="54">
        <f t="shared" si="2"/>
        <v>0</v>
      </c>
      <c r="T60" s="54">
        <f t="shared" si="3"/>
        <v>0</v>
      </c>
      <c r="U60" s="54">
        <f t="shared" si="4"/>
        <v>0</v>
      </c>
      <c r="V60" s="54">
        <f t="shared" si="5"/>
        <v>0</v>
      </c>
      <c r="W60" s="54">
        <f t="shared" si="6"/>
        <v>0</v>
      </c>
      <c r="X60" s="54">
        <f t="shared" si="7"/>
        <v>0</v>
      </c>
      <c r="Y60" s="54">
        <f t="shared" si="8"/>
        <v>0</v>
      </c>
      <c r="Z60" s="54">
        <f t="shared" si="9"/>
        <v>0</v>
      </c>
      <c r="AA60" s="54">
        <f t="shared" si="10"/>
        <v>0</v>
      </c>
      <c r="AB60" s="54">
        <f t="shared" si="11"/>
        <v>0</v>
      </c>
      <c r="AC60" s="54">
        <f t="shared" si="12"/>
        <v>0</v>
      </c>
      <c r="AD60" s="54">
        <f t="shared" si="13"/>
        <v>0</v>
      </c>
      <c r="AE60" s="54">
        <f t="shared" si="14"/>
        <v>0</v>
      </c>
      <c r="AF60" s="54">
        <f t="shared" si="15"/>
        <v>0</v>
      </c>
      <c r="AG60" s="54">
        <f t="shared" si="16"/>
        <v>0</v>
      </c>
    </row>
    <row r="61" spans="1:33" ht="12">
      <c r="A61" s="36"/>
      <c r="B61" s="36"/>
      <c r="C61" s="36"/>
      <c r="D61" s="36"/>
      <c r="E61" s="36"/>
      <c r="F61" s="36"/>
      <c r="G61" s="37"/>
      <c r="H61" s="36"/>
      <c r="I61" s="49">
        <f ca="1" t="shared" si="0"/>
      </c>
      <c r="J61" s="38"/>
      <c r="K61" s="41"/>
      <c r="L61" s="36"/>
      <c r="M61" s="36"/>
      <c r="N61" s="50">
        <f t="shared" si="17"/>
        <v>0</v>
      </c>
      <c r="O61" s="55">
        <f>Payment!$B$5</f>
        <v>43282</v>
      </c>
      <c r="P61" s="54">
        <f>Payment!$B$4</f>
        <v>0</v>
      </c>
      <c r="Q61" s="54">
        <f t="shared" si="18"/>
        <v>0</v>
      </c>
      <c r="R61" s="54">
        <f t="shared" si="1"/>
        <v>0</v>
      </c>
      <c r="S61" s="54">
        <f t="shared" si="2"/>
        <v>0</v>
      </c>
      <c r="T61" s="54">
        <f t="shared" si="3"/>
        <v>0</v>
      </c>
      <c r="U61" s="54">
        <f t="shared" si="4"/>
        <v>0</v>
      </c>
      <c r="V61" s="54">
        <f t="shared" si="5"/>
        <v>0</v>
      </c>
      <c r="W61" s="54">
        <f t="shared" si="6"/>
        <v>0</v>
      </c>
      <c r="X61" s="54">
        <f t="shared" si="7"/>
        <v>0</v>
      </c>
      <c r="Y61" s="54">
        <f t="shared" si="8"/>
        <v>0</v>
      </c>
      <c r="Z61" s="54">
        <f t="shared" si="9"/>
        <v>0</v>
      </c>
      <c r="AA61" s="54">
        <f t="shared" si="10"/>
        <v>0</v>
      </c>
      <c r="AB61" s="54">
        <f t="shared" si="11"/>
        <v>0</v>
      </c>
      <c r="AC61" s="54">
        <f t="shared" si="12"/>
        <v>0</v>
      </c>
      <c r="AD61" s="54">
        <f t="shared" si="13"/>
        <v>0</v>
      </c>
      <c r="AE61" s="54">
        <f t="shared" si="14"/>
        <v>0</v>
      </c>
      <c r="AF61" s="54">
        <f t="shared" si="15"/>
        <v>0</v>
      </c>
      <c r="AG61" s="54">
        <f t="shared" si="16"/>
        <v>0</v>
      </c>
    </row>
    <row r="62" spans="1:33" ht="12">
      <c r="A62" s="36"/>
      <c r="B62" s="36"/>
      <c r="C62" s="36"/>
      <c r="D62" s="36"/>
      <c r="E62" s="36"/>
      <c r="F62" s="36"/>
      <c r="G62" s="37"/>
      <c r="H62" s="36"/>
      <c r="I62" s="49">
        <f ca="1" t="shared" si="0"/>
      </c>
      <c r="J62" s="38"/>
      <c r="K62" s="41"/>
      <c r="L62" s="36"/>
      <c r="M62" s="36"/>
      <c r="N62" s="50">
        <f t="shared" si="17"/>
        <v>0</v>
      </c>
      <c r="O62" s="55">
        <f>Payment!$B$5</f>
        <v>43282</v>
      </c>
      <c r="P62" s="54">
        <f>Payment!$B$4</f>
        <v>0</v>
      </c>
      <c r="Q62" s="54">
        <f t="shared" si="18"/>
        <v>0</v>
      </c>
      <c r="R62" s="54">
        <f t="shared" si="1"/>
        <v>0</v>
      </c>
      <c r="S62" s="54">
        <f t="shared" si="2"/>
        <v>0</v>
      </c>
      <c r="T62" s="54">
        <f t="shared" si="3"/>
        <v>0</v>
      </c>
      <c r="U62" s="54">
        <f t="shared" si="4"/>
        <v>0</v>
      </c>
      <c r="V62" s="54">
        <f t="shared" si="5"/>
        <v>0</v>
      </c>
      <c r="W62" s="54">
        <f t="shared" si="6"/>
        <v>0</v>
      </c>
      <c r="X62" s="54">
        <f t="shared" si="7"/>
        <v>0</v>
      </c>
      <c r="Y62" s="54">
        <f t="shared" si="8"/>
        <v>0</v>
      </c>
      <c r="Z62" s="54">
        <f t="shared" si="9"/>
        <v>0</v>
      </c>
      <c r="AA62" s="54">
        <f t="shared" si="10"/>
        <v>0</v>
      </c>
      <c r="AB62" s="54">
        <f t="shared" si="11"/>
        <v>0</v>
      </c>
      <c r="AC62" s="54">
        <f t="shared" si="12"/>
        <v>0</v>
      </c>
      <c r="AD62" s="54">
        <f t="shared" si="13"/>
        <v>0</v>
      </c>
      <c r="AE62" s="54">
        <f t="shared" si="14"/>
        <v>0</v>
      </c>
      <c r="AF62" s="54">
        <f t="shared" si="15"/>
        <v>0</v>
      </c>
      <c r="AG62" s="54">
        <f t="shared" si="16"/>
        <v>0</v>
      </c>
    </row>
    <row r="63" spans="1:33" ht="12">
      <c r="A63" s="36"/>
      <c r="B63" s="36"/>
      <c r="C63" s="36"/>
      <c r="D63" s="36"/>
      <c r="E63" s="36"/>
      <c r="F63" s="36"/>
      <c r="G63" s="37"/>
      <c r="H63" s="36"/>
      <c r="I63" s="49">
        <f ca="1" t="shared" si="0"/>
      </c>
      <c r="J63" s="38"/>
      <c r="K63" s="41"/>
      <c r="L63" s="36"/>
      <c r="M63" s="36"/>
      <c r="N63" s="50">
        <f t="shared" si="17"/>
        <v>0</v>
      </c>
      <c r="O63" s="55">
        <f>Payment!$B$5</f>
        <v>43282</v>
      </c>
      <c r="P63" s="54">
        <f>Payment!$B$4</f>
        <v>0</v>
      </c>
      <c r="Q63" s="54">
        <f t="shared" si="18"/>
        <v>0</v>
      </c>
      <c r="R63" s="54">
        <f t="shared" si="1"/>
        <v>0</v>
      </c>
      <c r="S63" s="54">
        <f t="shared" si="2"/>
        <v>0</v>
      </c>
      <c r="T63" s="54">
        <f t="shared" si="3"/>
        <v>0</v>
      </c>
      <c r="U63" s="54">
        <f t="shared" si="4"/>
        <v>0</v>
      </c>
      <c r="V63" s="54">
        <f t="shared" si="5"/>
        <v>0</v>
      </c>
      <c r="W63" s="54">
        <f t="shared" si="6"/>
        <v>0</v>
      </c>
      <c r="X63" s="54">
        <f t="shared" si="7"/>
        <v>0</v>
      </c>
      <c r="Y63" s="54">
        <f t="shared" si="8"/>
        <v>0</v>
      </c>
      <c r="Z63" s="54">
        <f t="shared" si="9"/>
        <v>0</v>
      </c>
      <c r="AA63" s="54">
        <f t="shared" si="10"/>
        <v>0</v>
      </c>
      <c r="AB63" s="54">
        <f t="shared" si="11"/>
        <v>0</v>
      </c>
      <c r="AC63" s="54">
        <f t="shared" si="12"/>
        <v>0</v>
      </c>
      <c r="AD63" s="54">
        <f t="shared" si="13"/>
        <v>0</v>
      </c>
      <c r="AE63" s="54">
        <f t="shared" si="14"/>
        <v>0</v>
      </c>
      <c r="AF63" s="54">
        <f t="shared" si="15"/>
        <v>0</v>
      </c>
      <c r="AG63" s="54">
        <f t="shared" si="16"/>
        <v>0</v>
      </c>
    </row>
    <row r="64" spans="1:33" ht="12">
      <c r="A64" s="36"/>
      <c r="B64" s="36"/>
      <c r="C64" s="36"/>
      <c r="D64" s="36"/>
      <c r="E64" s="36"/>
      <c r="F64" s="36"/>
      <c r="G64" s="37"/>
      <c r="H64" s="36"/>
      <c r="I64" s="49">
        <f ca="1" t="shared" si="0"/>
      </c>
      <c r="J64" s="38"/>
      <c r="K64" s="40"/>
      <c r="L64" s="36"/>
      <c r="M64" s="36"/>
      <c r="N64" s="50">
        <f t="shared" si="17"/>
        <v>0</v>
      </c>
      <c r="O64" s="55">
        <f>Payment!$B$5</f>
        <v>43282</v>
      </c>
      <c r="P64" s="54">
        <f>Payment!$B$4</f>
        <v>0</v>
      </c>
      <c r="Q64" s="54">
        <f t="shared" si="18"/>
        <v>0</v>
      </c>
      <c r="R64" s="54">
        <f t="shared" si="1"/>
        <v>0</v>
      </c>
      <c r="S64" s="54">
        <f t="shared" si="2"/>
        <v>0</v>
      </c>
      <c r="T64" s="54">
        <f t="shared" si="3"/>
        <v>0</v>
      </c>
      <c r="U64" s="54">
        <f t="shared" si="4"/>
        <v>0</v>
      </c>
      <c r="V64" s="54">
        <f t="shared" si="5"/>
        <v>0</v>
      </c>
      <c r="W64" s="54">
        <f t="shared" si="6"/>
        <v>0</v>
      </c>
      <c r="X64" s="54">
        <f t="shared" si="7"/>
        <v>0</v>
      </c>
      <c r="Y64" s="54">
        <f t="shared" si="8"/>
        <v>0</v>
      </c>
      <c r="Z64" s="54">
        <f t="shared" si="9"/>
        <v>0</v>
      </c>
      <c r="AA64" s="54">
        <f t="shared" si="10"/>
        <v>0</v>
      </c>
      <c r="AB64" s="54">
        <f t="shared" si="11"/>
        <v>0</v>
      </c>
      <c r="AC64" s="54">
        <f t="shared" si="12"/>
        <v>0</v>
      </c>
      <c r="AD64" s="54">
        <f t="shared" si="13"/>
        <v>0</v>
      </c>
      <c r="AE64" s="54">
        <f t="shared" si="14"/>
        <v>0</v>
      </c>
      <c r="AF64" s="54">
        <f t="shared" si="15"/>
        <v>0</v>
      </c>
      <c r="AG64" s="54">
        <f t="shared" si="16"/>
        <v>0</v>
      </c>
    </row>
    <row r="65" spans="1:33" ht="12">
      <c r="A65" s="36"/>
      <c r="B65" s="36"/>
      <c r="C65" s="36"/>
      <c r="D65" s="36"/>
      <c r="E65" s="36"/>
      <c r="F65" s="36"/>
      <c r="G65" s="37"/>
      <c r="H65" s="36"/>
      <c r="I65" s="49">
        <f ca="1" t="shared" si="0"/>
      </c>
      <c r="J65" s="38"/>
      <c r="K65" s="41"/>
      <c r="L65" s="36"/>
      <c r="M65" s="36"/>
      <c r="N65" s="50">
        <f t="shared" si="17"/>
        <v>0</v>
      </c>
      <c r="O65" s="55">
        <f>Payment!$B$5</f>
        <v>43282</v>
      </c>
      <c r="P65" s="54">
        <f>Payment!$B$4</f>
        <v>0</v>
      </c>
      <c r="Q65" s="54">
        <f t="shared" si="18"/>
        <v>0</v>
      </c>
      <c r="R65" s="54">
        <f t="shared" si="1"/>
        <v>0</v>
      </c>
      <c r="S65" s="54">
        <f t="shared" si="2"/>
        <v>0</v>
      </c>
      <c r="T65" s="54">
        <f t="shared" si="3"/>
        <v>0</v>
      </c>
      <c r="U65" s="54">
        <f t="shared" si="4"/>
        <v>0</v>
      </c>
      <c r="V65" s="54">
        <f t="shared" si="5"/>
        <v>0</v>
      </c>
      <c r="W65" s="54">
        <f t="shared" si="6"/>
        <v>0</v>
      </c>
      <c r="X65" s="54">
        <f t="shared" si="7"/>
        <v>0</v>
      </c>
      <c r="Y65" s="54">
        <f t="shared" si="8"/>
        <v>0</v>
      </c>
      <c r="Z65" s="54">
        <f t="shared" si="9"/>
        <v>0</v>
      </c>
      <c r="AA65" s="54">
        <f t="shared" si="10"/>
        <v>0</v>
      </c>
      <c r="AB65" s="54">
        <f t="shared" si="11"/>
        <v>0</v>
      </c>
      <c r="AC65" s="54">
        <f t="shared" si="12"/>
        <v>0</v>
      </c>
      <c r="AD65" s="54">
        <f t="shared" si="13"/>
        <v>0</v>
      </c>
      <c r="AE65" s="54">
        <f t="shared" si="14"/>
        <v>0</v>
      </c>
      <c r="AF65" s="54">
        <f t="shared" si="15"/>
        <v>0</v>
      </c>
      <c r="AG65" s="54">
        <f>COUNTIF(N65,68)</f>
        <v>0</v>
      </c>
    </row>
    <row r="66" spans="1:33" ht="12">
      <c r="A66" s="36"/>
      <c r="B66" s="36"/>
      <c r="C66" s="36"/>
      <c r="D66" s="36"/>
      <c r="E66" s="36"/>
      <c r="F66" s="36"/>
      <c r="G66" s="37"/>
      <c r="H66" s="36"/>
      <c r="I66" s="49">
        <f ca="1" t="shared" si="0"/>
      </c>
      <c r="J66" s="38"/>
      <c r="K66" s="41"/>
      <c r="L66" s="36"/>
      <c r="M66" s="36"/>
      <c r="N66" s="50">
        <f t="shared" si="17"/>
        <v>0</v>
      </c>
      <c r="O66" s="55">
        <f>Payment!$B$5</f>
        <v>43282</v>
      </c>
      <c r="P66" s="54">
        <f>Payment!$B$4</f>
        <v>0</v>
      </c>
      <c r="Q66" s="54">
        <f t="shared" si="18"/>
        <v>0</v>
      </c>
      <c r="R66" s="54">
        <f t="shared" si="1"/>
        <v>0</v>
      </c>
      <c r="S66" s="54">
        <f t="shared" si="2"/>
        <v>0</v>
      </c>
      <c r="T66" s="54">
        <f t="shared" si="3"/>
        <v>0</v>
      </c>
      <c r="U66" s="54">
        <f t="shared" si="4"/>
        <v>0</v>
      </c>
      <c r="V66" s="54">
        <f t="shared" si="5"/>
        <v>0</v>
      </c>
      <c r="W66" s="54">
        <f t="shared" si="6"/>
        <v>0</v>
      </c>
      <c r="X66" s="54">
        <f t="shared" si="7"/>
        <v>0</v>
      </c>
      <c r="Y66" s="54">
        <f t="shared" si="8"/>
        <v>0</v>
      </c>
      <c r="Z66" s="54">
        <f t="shared" si="9"/>
        <v>0</v>
      </c>
      <c r="AA66" s="54">
        <f t="shared" si="10"/>
        <v>0</v>
      </c>
      <c r="AB66" s="54">
        <f t="shared" si="11"/>
        <v>0</v>
      </c>
      <c r="AC66" s="54">
        <f t="shared" si="12"/>
        <v>0</v>
      </c>
      <c r="AD66" s="54">
        <f t="shared" si="13"/>
        <v>0</v>
      </c>
      <c r="AE66" s="54">
        <f t="shared" si="14"/>
        <v>0</v>
      </c>
      <c r="AF66" s="54">
        <f t="shared" si="15"/>
        <v>0</v>
      </c>
      <c r="AG66" s="54">
        <f>COUNTIF(N66,68)</f>
        <v>0</v>
      </c>
    </row>
    <row r="67" spans="1:33" ht="12">
      <c r="A67" s="36"/>
      <c r="B67" s="36"/>
      <c r="C67" s="36"/>
      <c r="D67" s="36"/>
      <c r="E67" s="36"/>
      <c r="F67" s="36"/>
      <c r="G67" s="37"/>
      <c r="H67" s="36"/>
      <c r="I67" s="49">
        <f aca="true" ca="1" t="shared" si="19" ref="I67:I97">IF(F67="","",IF(((TODAY()-G67)/365)&lt;16,"Junior","Senior"))</f>
      </c>
      <c r="J67" s="38"/>
      <c r="K67" s="41"/>
      <c r="L67" s="36"/>
      <c r="M67" s="36"/>
      <c r="N67" s="50">
        <f t="shared" si="17"/>
        <v>0</v>
      </c>
      <c r="O67" s="55">
        <f>Payment!$B$5</f>
        <v>43282</v>
      </c>
      <c r="P67" s="54">
        <f>Payment!$B$4</f>
        <v>0</v>
      </c>
      <c r="Q67" s="54">
        <f t="shared" si="18"/>
        <v>0</v>
      </c>
      <c r="R67" s="54">
        <f aca="true" t="shared" si="20" ref="R67:R97">COUNTIF($M67,"Full Year")</f>
        <v>0</v>
      </c>
      <c r="S67" s="54">
        <f aca="true" t="shared" si="21" ref="S67:S97">COUNTIF($L67,"Single")</f>
        <v>0</v>
      </c>
      <c r="T67" s="54">
        <f aca="true" t="shared" si="22" ref="T67:T97">COUNTIF($L67,"Family")</f>
        <v>0</v>
      </c>
      <c r="U67" s="54">
        <f aca="true" t="shared" si="23" ref="U67:U97">COUNTIF($I67,"Senior")</f>
        <v>0</v>
      </c>
      <c r="V67" s="54">
        <f aca="true" t="shared" si="24" ref="V67:V97">COUNTIF($I67,"Junior")</f>
        <v>0</v>
      </c>
      <c r="W67" s="54">
        <f aca="true" t="shared" si="25" ref="W67:W97">IF(SUM(COUNTIF($I67,"Senior"),COUNTIF($L67,"Single"),COUNTIF($M67,"Full Year"))=3,1,0)</f>
        <v>0</v>
      </c>
      <c r="X67" s="54">
        <f aca="true" t="shared" si="26" ref="X67:X97">IF(SUM(COUNTIF($I67,"Senior"),COUNTIF($L67,"Single"),COUNTIF($M67,"Half Year"))=3,1,0)</f>
        <v>0</v>
      </c>
      <c r="Y67" s="54">
        <f aca="true" t="shared" si="27" ref="Y67:Y97">IF(SUM(COUNTIF($I67,"Junior"),COUNTIF($L67,"Single"),COUNTIF($M67,"Full Year"))=3,1,0)</f>
        <v>0</v>
      </c>
      <c r="Z67" s="54">
        <f aca="true" t="shared" si="28" ref="Z67:Z97">IF(SUM(COUNTIF($I67,"Junior"),COUNTIF($L67,"Single"),COUNTIF($M67,"Half Year"))=3,1,0)</f>
        <v>0</v>
      </c>
      <c r="AA67" s="54">
        <f aca="true" t="shared" si="29" ref="AA67:AA97">IF(SUM(COUNTIF($L67,"Family"),COUNTIF($M67,"Full Year"))=2,1,0)</f>
        <v>0</v>
      </c>
      <c r="AB67" s="54">
        <f aca="true" t="shared" si="30" ref="AB67:AB97">IF(SUM(COUNTIF($L67,"Family"),COUNTIF($M67,"Half Year"))=2,1,0)</f>
        <v>0</v>
      </c>
      <c r="AC67" s="54">
        <f aca="true" t="shared" si="31" ref="AC67:AC97">IF(SUM(COUNTIF($I67,"Senior"),COUNTIF($L67,"Family"),COUNTIF($M67,"Full Year"))=3,1,0)</f>
        <v>0</v>
      </c>
      <c r="AD67" s="54">
        <f aca="true" t="shared" si="32" ref="AD67:AD97">IF(SUM(COUNTIF($I67,"Senior"),COUNTIF($L67,"Family"),COUNTIF($M67,"Half Year"))=3,1,0)</f>
        <v>0</v>
      </c>
      <c r="AE67" s="54">
        <f aca="true" t="shared" si="33" ref="AE67:AE97">IF(SUM(COUNTIF($I67,"Junior"),COUNTIF($L67,"Family"),COUNTIF($M67,"Full Year"))=3,1,0)</f>
        <v>0</v>
      </c>
      <c r="AF67" s="54">
        <f aca="true" t="shared" si="34" ref="AF67:AF97">IF(SUM(COUNTIF($I67,"Junior"),COUNTIF($L67,"Family"),COUNTIF($M67,"Half Year"))=3,1,0)</f>
        <v>0</v>
      </c>
      <c r="AG67" s="54">
        <f aca="true" t="shared" si="35" ref="AG67:AG97">COUNTIF(N67,68)</f>
        <v>0</v>
      </c>
    </row>
    <row r="68" spans="1:33" ht="12">
      <c r="A68" s="36"/>
      <c r="B68" s="36"/>
      <c r="C68" s="36"/>
      <c r="D68" s="36"/>
      <c r="E68" s="36"/>
      <c r="F68" s="36"/>
      <c r="G68" s="37"/>
      <c r="H68" s="36"/>
      <c r="I68" s="49">
        <f ca="1" t="shared" si="19"/>
      </c>
      <c r="J68" s="38"/>
      <c r="K68" s="41"/>
      <c r="L68" s="36"/>
      <c r="M68" s="36"/>
      <c r="N68" s="50">
        <f aca="true" t="shared" si="36" ref="N68:N97">IF(A68="Life Member",0)+IF(A68="",)</f>
        <v>0</v>
      </c>
      <c r="O68" s="55">
        <f>Payment!$B$5</f>
        <v>43282</v>
      </c>
      <c r="P68" s="54">
        <f>Payment!$B$4</f>
        <v>0</v>
      </c>
      <c r="Q68" s="54">
        <f aca="true" t="shared" si="37" ref="Q68:Q97">COUNTIF($A68,"Life Member")</f>
        <v>0</v>
      </c>
      <c r="R68" s="54">
        <f t="shared" si="20"/>
        <v>0</v>
      </c>
      <c r="S68" s="54">
        <f t="shared" si="21"/>
        <v>0</v>
      </c>
      <c r="T68" s="54">
        <f t="shared" si="22"/>
        <v>0</v>
      </c>
      <c r="U68" s="54">
        <f t="shared" si="23"/>
        <v>0</v>
      </c>
      <c r="V68" s="54">
        <f t="shared" si="24"/>
        <v>0</v>
      </c>
      <c r="W68" s="54">
        <f t="shared" si="25"/>
        <v>0</v>
      </c>
      <c r="X68" s="54">
        <f t="shared" si="26"/>
        <v>0</v>
      </c>
      <c r="Y68" s="54">
        <f t="shared" si="27"/>
        <v>0</v>
      </c>
      <c r="Z68" s="54">
        <f t="shared" si="28"/>
        <v>0</v>
      </c>
      <c r="AA68" s="54">
        <f t="shared" si="29"/>
        <v>0</v>
      </c>
      <c r="AB68" s="54">
        <f t="shared" si="30"/>
        <v>0</v>
      </c>
      <c r="AC68" s="54">
        <f t="shared" si="31"/>
        <v>0</v>
      </c>
      <c r="AD68" s="54">
        <f t="shared" si="32"/>
        <v>0</v>
      </c>
      <c r="AE68" s="54">
        <f t="shared" si="33"/>
        <v>0</v>
      </c>
      <c r="AF68" s="54">
        <f t="shared" si="34"/>
        <v>0</v>
      </c>
      <c r="AG68" s="54">
        <f t="shared" si="35"/>
        <v>0</v>
      </c>
    </row>
    <row r="69" spans="1:33" ht="12">
      <c r="A69" s="36"/>
      <c r="B69" s="36"/>
      <c r="C69" s="36"/>
      <c r="D69" s="36"/>
      <c r="E69" s="36"/>
      <c r="F69" s="36"/>
      <c r="G69" s="37"/>
      <c r="H69" s="36"/>
      <c r="I69" s="49">
        <f ca="1" t="shared" si="19"/>
      </c>
      <c r="J69" s="38"/>
      <c r="K69" s="41"/>
      <c r="L69" s="36"/>
      <c r="M69" s="36"/>
      <c r="N69" s="50">
        <f t="shared" si="36"/>
        <v>0</v>
      </c>
      <c r="O69" s="55">
        <f>Payment!$B$5</f>
        <v>43282</v>
      </c>
      <c r="P69" s="54">
        <f>Payment!$B$4</f>
        <v>0</v>
      </c>
      <c r="Q69" s="54">
        <f t="shared" si="37"/>
        <v>0</v>
      </c>
      <c r="R69" s="54">
        <f t="shared" si="20"/>
        <v>0</v>
      </c>
      <c r="S69" s="54">
        <f t="shared" si="21"/>
        <v>0</v>
      </c>
      <c r="T69" s="54">
        <f t="shared" si="22"/>
        <v>0</v>
      </c>
      <c r="U69" s="54">
        <f t="shared" si="23"/>
        <v>0</v>
      </c>
      <c r="V69" s="54">
        <f t="shared" si="24"/>
        <v>0</v>
      </c>
      <c r="W69" s="54">
        <f t="shared" si="25"/>
        <v>0</v>
      </c>
      <c r="X69" s="54">
        <f t="shared" si="26"/>
        <v>0</v>
      </c>
      <c r="Y69" s="54">
        <f t="shared" si="27"/>
        <v>0</v>
      </c>
      <c r="Z69" s="54">
        <f t="shared" si="28"/>
        <v>0</v>
      </c>
      <c r="AA69" s="54">
        <f t="shared" si="29"/>
        <v>0</v>
      </c>
      <c r="AB69" s="54">
        <f t="shared" si="30"/>
        <v>0</v>
      </c>
      <c r="AC69" s="54">
        <f t="shared" si="31"/>
        <v>0</v>
      </c>
      <c r="AD69" s="54">
        <f t="shared" si="32"/>
        <v>0</v>
      </c>
      <c r="AE69" s="54">
        <f t="shared" si="33"/>
        <v>0</v>
      </c>
      <c r="AF69" s="54">
        <f t="shared" si="34"/>
        <v>0</v>
      </c>
      <c r="AG69" s="54">
        <f t="shared" si="35"/>
        <v>0</v>
      </c>
    </row>
    <row r="70" spans="1:33" ht="12">
      <c r="A70" s="36"/>
      <c r="B70" s="36"/>
      <c r="C70" s="36"/>
      <c r="D70" s="36"/>
      <c r="E70" s="36"/>
      <c r="F70" s="36"/>
      <c r="G70" s="37"/>
      <c r="H70" s="36"/>
      <c r="I70" s="49">
        <f ca="1" t="shared" si="19"/>
      </c>
      <c r="J70" s="38"/>
      <c r="K70" s="41"/>
      <c r="L70" s="36"/>
      <c r="M70" s="36"/>
      <c r="N70" s="50">
        <f t="shared" si="36"/>
        <v>0</v>
      </c>
      <c r="O70" s="55">
        <f>Payment!$B$5</f>
        <v>43282</v>
      </c>
      <c r="P70" s="54">
        <f>Payment!$B$4</f>
        <v>0</v>
      </c>
      <c r="Q70" s="54">
        <f t="shared" si="37"/>
        <v>0</v>
      </c>
      <c r="R70" s="54">
        <f t="shared" si="20"/>
        <v>0</v>
      </c>
      <c r="S70" s="54">
        <f t="shared" si="21"/>
        <v>0</v>
      </c>
      <c r="T70" s="54">
        <f t="shared" si="22"/>
        <v>0</v>
      </c>
      <c r="U70" s="54">
        <f t="shared" si="23"/>
        <v>0</v>
      </c>
      <c r="V70" s="54">
        <f t="shared" si="24"/>
        <v>0</v>
      </c>
      <c r="W70" s="54">
        <f t="shared" si="25"/>
        <v>0</v>
      </c>
      <c r="X70" s="54">
        <f t="shared" si="26"/>
        <v>0</v>
      </c>
      <c r="Y70" s="54">
        <f t="shared" si="27"/>
        <v>0</v>
      </c>
      <c r="Z70" s="54">
        <f t="shared" si="28"/>
        <v>0</v>
      </c>
      <c r="AA70" s="54">
        <f t="shared" si="29"/>
        <v>0</v>
      </c>
      <c r="AB70" s="54">
        <f t="shared" si="30"/>
        <v>0</v>
      </c>
      <c r="AC70" s="54">
        <f t="shared" si="31"/>
        <v>0</v>
      </c>
      <c r="AD70" s="54">
        <f t="shared" si="32"/>
        <v>0</v>
      </c>
      <c r="AE70" s="54">
        <f t="shared" si="33"/>
        <v>0</v>
      </c>
      <c r="AF70" s="54">
        <f t="shared" si="34"/>
        <v>0</v>
      </c>
      <c r="AG70" s="54">
        <f t="shared" si="35"/>
        <v>0</v>
      </c>
    </row>
    <row r="71" spans="1:33" ht="12">
      <c r="A71" s="36"/>
      <c r="B71" s="36"/>
      <c r="C71" s="36"/>
      <c r="D71" s="36"/>
      <c r="E71" s="36"/>
      <c r="F71" s="36"/>
      <c r="G71" s="37"/>
      <c r="H71" s="36"/>
      <c r="I71" s="49">
        <f ca="1" t="shared" si="19"/>
      </c>
      <c r="J71" s="38"/>
      <c r="K71" s="41"/>
      <c r="L71" s="36"/>
      <c r="M71" s="36"/>
      <c r="N71" s="50">
        <f t="shared" si="36"/>
        <v>0</v>
      </c>
      <c r="O71" s="55">
        <f>Payment!$B$5</f>
        <v>43282</v>
      </c>
      <c r="P71" s="54">
        <f>Payment!$B$4</f>
        <v>0</v>
      </c>
      <c r="Q71" s="54">
        <f t="shared" si="37"/>
        <v>0</v>
      </c>
      <c r="R71" s="54">
        <f t="shared" si="20"/>
        <v>0</v>
      </c>
      <c r="S71" s="54">
        <f t="shared" si="21"/>
        <v>0</v>
      </c>
      <c r="T71" s="54">
        <f t="shared" si="22"/>
        <v>0</v>
      </c>
      <c r="U71" s="54">
        <f t="shared" si="23"/>
        <v>0</v>
      </c>
      <c r="V71" s="54">
        <f t="shared" si="24"/>
        <v>0</v>
      </c>
      <c r="W71" s="54">
        <f t="shared" si="25"/>
        <v>0</v>
      </c>
      <c r="X71" s="54">
        <f t="shared" si="26"/>
        <v>0</v>
      </c>
      <c r="Y71" s="54">
        <f t="shared" si="27"/>
        <v>0</v>
      </c>
      <c r="Z71" s="54">
        <f t="shared" si="28"/>
        <v>0</v>
      </c>
      <c r="AA71" s="54">
        <f t="shared" si="29"/>
        <v>0</v>
      </c>
      <c r="AB71" s="54">
        <f t="shared" si="30"/>
        <v>0</v>
      </c>
      <c r="AC71" s="54">
        <f t="shared" si="31"/>
        <v>0</v>
      </c>
      <c r="AD71" s="54">
        <f t="shared" si="32"/>
        <v>0</v>
      </c>
      <c r="AE71" s="54">
        <f t="shared" si="33"/>
        <v>0</v>
      </c>
      <c r="AF71" s="54">
        <f t="shared" si="34"/>
        <v>0</v>
      </c>
      <c r="AG71" s="54">
        <f t="shared" si="35"/>
        <v>0</v>
      </c>
    </row>
    <row r="72" spans="1:33" ht="12">
      <c r="A72" s="36"/>
      <c r="B72" s="36"/>
      <c r="C72" s="36"/>
      <c r="D72" s="36"/>
      <c r="E72" s="36"/>
      <c r="F72" s="36"/>
      <c r="G72" s="37"/>
      <c r="H72" s="36"/>
      <c r="I72" s="49">
        <f ca="1" t="shared" si="19"/>
      </c>
      <c r="J72" s="38"/>
      <c r="K72" s="41"/>
      <c r="L72" s="36"/>
      <c r="M72" s="36"/>
      <c r="N72" s="50">
        <f t="shared" si="36"/>
        <v>0</v>
      </c>
      <c r="O72" s="55">
        <f>Payment!$B$5</f>
        <v>43282</v>
      </c>
      <c r="P72" s="54">
        <f>Payment!$B$4</f>
        <v>0</v>
      </c>
      <c r="Q72" s="54">
        <f t="shared" si="37"/>
        <v>0</v>
      </c>
      <c r="R72" s="54">
        <f t="shared" si="20"/>
        <v>0</v>
      </c>
      <c r="S72" s="54">
        <f t="shared" si="21"/>
        <v>0</v>
      </c>
      <c r="T72" s="54">
        <f t="shared" si="22"/>
        <v>0</v>
      </c>
      <c r="U72" s="54">
        <f t="shared" si="23"/>
        <v>0</v>
      </c>
      <c r="V72" s="54">
        <f t="shared" si="24"/>
        <v>0</v>
      </c>
      <c r="W72" s="54">
        <f t="shared" si="25"/>
        <v>0</v>
      </c>
      <c r="X72" s="54">
        <f t="shared" si="26"/>
        <v>0</v>
      </c>
      <c r="Y72" s="54">
        <f t="shared" si="27"/>
        <v>0</v>
      </c>
      <c r="Z72" s="54">
        <f t="shared" si="28"/>
        <v>0</v>
      </c>
      <c r="AA72" s="54">
        <f t="shared" si="29"/>
        <v>0</v>
      </c>
      <c r="AB72" s="54">
        <f t="shared" si="30"/>
        <v>0</v>
      </c>
      <c r="AC72" s="54">
        <f t="shared" si="31"/>
        <v>0</v>
      </c>
      <c r="AD72" s="54">
        <f t="shared" si="32"/>
        <v>0</v>
      </c>
      <c r="AE72" s="54">
        <f t="shared" si="33"/>
        <v>0</v>
      </c>
      <c r="AF72" s="54">
        <f t="shared" si="34"/>
        <v>0</v>
      </c>
      <c r="AG72" s="54">
        <f t="shared" si="35"/>
        <v>0</v>
      </c>
    </row>
    <row r="73" spans="1:33" ht="12">
      <c r="A73" s="36"/>
      <c r="B73" s="36"/>
      <c r="C73" s="36"/>
      <c r="D73" s="36"/>
      <c r="E73" s="36"/>
      <c r="F73" s="36"/>
      <c r="G73" s="37"/>
      <c r="H73" s="36"/>
      <c r="I73" s="49">
        <f ca="1" t="shared" si="19"/>
      </c>
      <c r="J73" s="38"/>
      <c r="K73" s="41"/>
      <c r="L73" s="36"/>
      <c r="M73" s="36"/>
      <c r="N73" s="50">
        <f t="shared" si="36"/>
        <v>0</v>
      </c>
      <c r="O73" s="55">
        <f>Payment!$B$5</f>
        <v>43282</v>
      </c>
      <c r="P73" s="54">
        <f>Payment!$B$4</f>
        <v>0</v>
      </c>
      <c r="Q73" s="54">
        <f t="shared" si="37"/>
        <v>0</v>
      </c>
      <c r="R73" s="54">
        <f t="shared" si="20"/>
        <v>0</v>
      </c>
      <c r="S73" s="54">
        <f t="shared" si="21"/>
        <v>0</v>
      </c>
      <c r="T73" s="54">
        <f t="shared" si="22"/>
        <v>0</v>
      </c>
      <c r="U73" s="54">
        <f t="shared" si="23"/>
        <v>0</v>
      </c>
      <c r="V73" s="54">
        <f t="shared" si="24"/>
        <v>0</v>
      </c>
      <c r="W73" s="54">
        <f t="shared" si="25"/>
        <v>0</v>
      </c>
      <c r="X73" s="54">
        <f t="shared" si="26"/>
        <v>0</v>
      </c>
      <c r="Y73" s="54">
        <f t="shared" si="27"/>
        <v>0</v>
      </c>
      <c r="Z73" s="54">
        <f t="shared" si="28"/>
        <v>0</v>
      </c>
      <c r="AA73" s="54">
        <f t="shared" si="29"/>
        <v>0</v>
      </c>
      <c r="AB73" s="54">
        <f t="shared" si="30"/>
        <v>0</v>
      </c>
      <c r="AC73" s="54">
        <f t="shared" si="31"/>
        <v>0</v>
      </c>
      <c r="AD73" s="54">
        <f t="shared" si="32"/>
        <v>0</v>
      </c>
      <c r="AE73" s="54">
        <f t="shared" si="33"/>
        <v>0</v>
      </c>
      <c r="AF73" s="54">
        <f t="shared" si="34"/>
        <v>0</v>
      </c>
      <c r="AG73" s="54">
        <f t="shared" si="35"/>
        <v>0</v>
      </c>
    </row>
    <row r="74" spans="1:33" ht="12">
      <c r="A74" s="36"/>
      <c r="B74" s="36"/>
      <c r="C74" s="36"/>
      <c r="D74" s="36"/>
      <c r="E74" s="36"/>
      <c r="F74" s="36"/>
      <c r="G74" s="37"/>
      <c r="H74" s="36"/>
      <c r="I74" s="49">
        <f ca="1" t="shared" si="19"/>
      </c>
      <c r="J74" s="38"/>
      <c r="K74" s="41"/>
      <c r="L74" s="36"/>
      <c r="M74" s="36"/>
      <c r="N74" s="50">
        <f t="shared" si="36"/>
        <v>0</v>
      </c>
      <c r="O74" s="55">
        <f>Payment!$B$5</f>
        <v>43282</v>
      </c>
      <c r="P74" s="54">
        <f>Payment!$B$4</f>
        <v>0</v>
      </c>
      <c r="Q74" s="54">
        <f t="shared" si="37"/>
        <v>0</v>
      </c>
      <c r="R74" s="54">
        <f t="shared" si="20"/>
        <v>0</v>
      </c>
      <c r="S74" s="54">
        <f t="shared" si="21"/>
        <v>0</v>
      </c>
      <c r="T74" s="54">
        <f t="shared" si="22"/>
        <v>0</v>
      </c>
      <c r="U74" s="54">
        <f t="shared" si="23"/>
        <v>0</v>
      </c>
      <c r="V74" s="54">
        <f t="shared" si="24"/>
        <v>0</v>
      </c>
      <c r="W74" s="54">
        <f t="shared" si="25"/>
        <v>0</v>
      </c>
      <c r="X74" s="54">
        <f t="shared" si="26"/>
        <v>0</v>
      </c>
      <c r="Y74" s="54">
        <f t="shared" si="27"/>
        <v>0</v>
      </c>
      <c r="Z74" s="54">
        <f t="shared" si="28"/>
        <v>0</v>
      </c>
      <c r="AA74" s="54">
        <f t="shared" si="29"/>
        <v>0</v>
      </c>
      <c r="AB74" s="54">
        <f t="shared" si="30"/>
        <v>0</v>
      </c>
      <c r="AC74" s="54">
        <f t="shared" si="31"/>
        <v>0</v>
      </c>
      <c r="AD74" s="54">
        <f t="shared" si="32"/>
        <v>0</v>
      </c>
      <c r="AE74" s="54">
        <f t="shared" si="33"/>
        <v>0</v>
      </c>
      <c r="AF74" s="54">
        <f t="shared" si="34"/>
        <v>0</v>
      </c>
      <c r="AG74" s="54">
        <f t="shared" si="35"/>
        <v>0</v>
      </c>
    </row>
    <row r="75" spans="1:33" ht="12">
      <c r="A75" s="36"/>
      <c r="B75" s="36"/>
      <c r="C75" s="36"/>
      <c r="D75" s="36"/>
      <c r="E75" s="36"/>
      <c r="F75" s="36"/>
      <c r="G75" s="37"/>
      <c r="H75" s="36"/>
      <c r="I75" s="49">
        <f ca="1" t="shared" si="19"/>
      </c>
      <c r="J75" s="38"/>
      <c r="K75" s="41"/>
      <c r="L75" s="36"/>
      <c r="M75" s="36"/>
      <c r="N75" s="50">
        <f t="shared" si="36"/>
        <v>0</v>
      </c>
      <c r="O75" s="55">
        <f>Payment!$B$5</f>
        <v>43282</v>
      </c>
      <c r="P75" s="54">
        <f>Payment!$B$4</f>
        <v>0</v>
      </c>
      <c r="Q75" s="54">
        <f t="shared" si="37"/>
        <v>0</v>
      </c>
      <c r="R75" s="54">
        <f t="shared" si="20"/>
        <v>0</v>
      </c>
      <c r="S75" s="54">
        <f t="shared" si="21"/>
        <v>0</v>
      </c>
      <c r="T75" s="54">
        <f t="shared" si="22"/>
        <v>0</v>
      </c>
      <c r="U75" s="54">
        <f t="shared" si="23"/>
        <v>0</v>
      </c>
      <c r="V75" s="54">
        <f t="shared" si="24"/>
        <v>0</v>
      </c>
      <c r="W75" s="54">
        <f t="shared" si="25"/>
        <v>0</v>
      </c>
      <c r="X75" s="54">
        <f t="shared" si="26"/>
        <v>0</v>
      </c>
      <c r="Y75" s="54">
        <f t="shared" si="27"/>
        <v>0</v>
      </c>
      <c r="Z75" s="54">
        <f t="shared" si="28"/>
        <v>0</v>
      </c>
      <c r="AA75" s="54">
        <f t="shared" si="29"/>
        <v>0</v>
      </c>
      <c r="AB75" s="54">
        <f t="shared" si="30"/>
        <v>0</v>
      </c>
      <c r="AC75" s="54">
        <f t="shared" si="31"/>
        <v>0</v>
      </c>
      <c r="AD75" s="54">
        <f t="shared" si="32"/>
        <v>0</v>
      </c>
      <c r="AE75" s="54">
        <f t="shared" si="33"/>
        <v>0</v>
      </c>
      <c r="AF75" s="54">
        <f t="shared" si="34"/>
        <v>0</v>
      </c>
      <c r="AG75" s="54">
        <f t="shared" si="35"/>
        <v>0</v>
      </c>
    </row>
    <row r="76" spans="1:33" ht="12">
      <c r="A76" s="36"/>
      <c r="B76" s="36"/>
      <c r="C76" s="36"/>
      <c r="D76" s="36"/>
      <c r="E76" s="36"/>
      <c r="F76" s="36"/>
      <c r="G76" s="37"/>
      <c r="H76" s="36"/>
      <c r="I76" s="49">
        <f ca="1" t="shared" si="19"/>
      </c>
      <c r="J76" s="38"/>
      <c r="K76" s="41"/>
      <c r="L76" s="36"/>
      <c r="M76" s="36"/>
      <c r="N76" s="50">
        <f t="shared" si="36"/>
        <v>0</v>
      </c>
      <c r="O76" s="55">
        <f>Payment!$B$5</f>
        <v>43282</v>
      </c>
      <c r="P76" s="54">
        <f>Payment!$B$4</f>
        <v>0</v>
      </c>
      <c r="Q76" s="54">
        <f t="shared" si="37"/>
        <v>0</v>
      </c>
      <c r="R76" s="54">
        <f t="shared" si="20"/>
        <v>0</v>
      </c>
      <c r="S76" s="54">
        <f t="shared" si="21"/>
        <v>0</v>
      </c>
      <c r="T76" s="54">
        <f t="shared" si="22"/>
        <v>0</v>
      </c>
      <c r="U76" s="54">
        <f t="shared" si="23"/>
        <v>0</v>
      </c>
      <c r="V76" s="54">
        <f t="shared" si="24"/>
        <v>0</v>
      </c>
      <c r="W76" s="54">
        <f t="shared" si="25"/>
        <v>0</v>
      </c>
      <c r="X76" s="54">
        <f t="shared" si="26"/>
        <v>0</v>
      </c>
      <c r="Y76" s="54">
        <f t="shared" si="27"/>
        <v>0</v>
      </c>
      <c r="Z76" s="54">
        <f t="shared" si="28"/>
        <v>0</v>
      </c>
      <c r="AA76" s="54">
        <f t="shared" si="29"/>
        <v>0</v>
      </c>
      <c r="AB76" s="54">
        <f t="shared" si="30"/>
        <v>0</v>
      </c>
      <c r="AC76" s="54">
        <f t="shared" si="31"/>
        <v>0</v>
      </c>
      <c r="AD76" s="54">
        <f t="shared" si="32"/>
        <v>0</v>
      </c>
      <c r="AE76" s="54">
        <f t="shared" si="33"/>
        <v>0</v>
      </c>
      <c r="AF76" s="54">
        <f t="shared" si="34"/>
        <v>0</v>
      </c>
      <c r="AG76" s="54">
        <f t="shared" si="35"/>
        <v>0</v>
      </c>
    </row>
    <row r="77" spans="1:33" ht="12">
      <c r="A77" s="36"/>
      <c r="B77" s="36"/>
      <c r="C77" s="36"/>
      <c r="D77" s="36"/>
      <c r="E77" s="36"/>
      <c r="F77" s="36"/>
      <c r="G77" s="37"/>
      <c r="H77" s="36"/>
      <c r="I77" s="49">
        <f ca="1" t="shared" si="19"/>
      </c>
      <c r="J77" s="38"/>
      <c r="K77" s="41"/>
      <c r="L77" s="36"/>
      <c r="M77" s="36"/>
      <c r="N77" s="50">
        <f t="shared" si="36"/>
        <v>0</v>
      </c>
      <c r="O77" s="55">
        <f>Payment!$B$5</f>
        <v>43282</v>
      </c>
      <c r="P77" s="54">
        <f>Payment!$B$4</f>
        <v>0</v>
      </c>
      <c r="Q77" s="54">
        <f t="shared" si="37"/>
        <v>0</v>
      </c>
      <c r="R77" s="54">
        <f t="shared" si="20"/>
        <v>0</v>
      </c>
      <c r="S77" s="54">
        <f t="shared" si="21"/>
        <v>0</v>
      </c>
      <c r="T77" s="54">
        <f t="shared" si="22"/>
        <v>0</v>
      </c>
      <c r="U77" s="54">
        <f t="shared" si="23"/>
        <v>0</v>
      </c>
      <c r="V77" s="54">
        <f t="shared" si="24"/>
        <v>0</v>
      </c>
      <c r="W77" s="54">
        <f t="shared" si="25"/>
        <v>0</v>
      </c>
      <c r="X77" s="54">
        <f t="shared" si="26"/>
        <v>0</v>
      </c>
      <c r="Y77" s="54">
        <f t="shared" si="27"/>
        <v>0</v>
      </c>
      <c r="Z77" s="54">
        <f t="shared" si="28"/>
        <v>0</v>
      </c>
      <c r="AA77" s="54">
        <f t="shared" si="29"/>
        <v>0</v>
      </c>
      <c r="AB77" s="54">
        <f t="shared" si="30"/>
        <v>0</v>
      </c>
      <c r="AC77" s="54">
        <f t="shared" si="31"/>
        <v>0</v>
      </c>
      <c r="AD77" s="54">
        <f t="shared" si="32"/>
        <v>0</v>
      </c>
      <c r="AE77" s="54">
        <f t="shared" si="33"/>
        <v>0</v>
      </c>
      <c r="AF77" s="54">
        <f t="shared" si="34"/>
        <v>0</v>
      </c>
      <c r="AG77" s="54">
        <f t="shared" si="35"/>
        <v>0</v>
      </c>
    </row>
    <row r="78" spans="1:33" ht="12">
      <c r="A78" s="36"/>
      <c r="B78" s="36"/>
      <c r="C78" s="36"/>
      <c r="D78" s="36"/>
      <c r="E78" s="36"/>
      <c r="F78" s="36"/>
      <c r="G78" s="37"/>
      <c r="H78" s="36"/>
      <c r="I78" s="49">
        <f ca="1" t="shared" si="19"/>
      </c>
      <c r="J78" s="38"/>
      <c r="K78" s="41"/>
      <c r="L78" s="36"/>
      <c r="M78" s="36"/>
      <c r="N78" s="50">
        <f t="shared" si="36"/>
        <v>0</v>
      </c>
      <c r="O78" s="55">
        <f>Payment!$B$5</f>
        <v>43282</v>
      </c>
      <c r="P78" s="54">
        <f>Payment!$B$4</f>
        <v>0</v>
      </c>
      <c r="Q78" s="54">
        <f t="shared" si="37"/>
        <v>0</v>
      </c>
      <c r="R78" s="54">
        <f t="shared" si="20"/>
        <v>0</v>
      </c>
      <c r="S78" s="54">
        <f t="shared" si="21"/>
        <v>0</v>
      </c>
      <c r="T78" s="54">
        <f t="shared" si="22"/>
        <v>0</v>
      </c>
      <c r="U78" s="54">
        <f t="shared" si="23"/>
        <v>0</v>
      </c>
      <c r="V78" s="54">
        <f t="shared" si="24"/>
        <v>0</v>
      </c>
      <c r="W78" s="54">
        <f t="shared" si="25"/>
        <v>0</v>
      </c>
      <c r="X78" s="54">
        <f t="shared" si="26"/>
        <v>0</v>
      </c>
      <c r="Y78" s="54">
        <f t="shared" si="27"/>
        <v>0</v>
      </c>
      <c r="Z78" s="54">
        <f t="shared" si="28"/>
        <v>0</v>
      </c>
      <c r="AA78" s="54">
        <f t="shared" si="29"/>
        <v>0</v>
      </c>
      <c r="AB78" s="54">
        <f t="shared" si="30"/>
        <v>0</v>
      </c>
      <c r="AC78" s="54">
        <f t="shared" si="31"/>
        <v>0</v>
      </c>
      <c r="AD78" s="54">
        <f t="shared" si="32"/>
        <v>0</v>
      </c>
      <c r="AE78" s="54">
        <f t="shared" si="33"/>
        <v>0</v>
      </c>
      <c r="AF78" s="54">
        <f t="shared" si="34"/>
        <v>0</v>
      </c>
      <c r="AG78" s="54">
        <f t="shared" si="35"/>
        <v>0</v>
      </c>
    </row>
    <row r="79" spans="1:33" ht="12">
      <c r="A79" s="36"/>
      <c r="B79" s="36"/>
      <c r="C79" s="36"/>
      <c r="D79" s="36"/>
      <c r="E79" s="36"/>
      <c r="F79" s="36"/>
      <c r="G79" s="37"/>
      <c r="H79" s="36"/>
      <c r="I79" s="49">
        <f ca="1" t="shared" si="19"/>
      </c>
      <c r="J79" s="38"/>
      <c r="K79" s="41"/>
      <c r="L79" s="36"/>
      <c r="M79" s="36"/>
      <c r="N79" s="50">
        <f t="shared" si="36"/>
        <v>0</v>
      </c>
      <c r="O79" s="55">
        <f>Payment!$B$5</f>
        <v>43282</v>
      </c>
      <c r="P79" s="54">
        <f>Payment!$B$4</f>
        <v>0</v>
      </c>
      <c r="Q79" s="54">
        <f t="shared" si="37"/>
        <v>0</v>
      </c>
      <c r="R79" s="54">
        <f t="shared" si="20"/>
        <v>0</v>
      </c>
      <c r="S79" s="54">
        <f t="shared" si="21"/>
        <v>0</v>
      </c>
      <c r="T79" s="54">
        <f t="shared" si="22"/>
        <v>0</v>
      </c>
      <c r="U79" s="54">
        <f t="shared" si="23"/>
        <v>0</v>
      </c>
      <c r="V79" s="54">
        <f t="shared" si="24"/>
        <v>0</v>
      </c>
      <c r="W79" s="54">
        <f t="shared" si="25"/>
        <v>0</v>
      </c>
      <c r="X79" s="54">
        <f t="shared" si="26"/>
        <v>0</v>
      </c>
      <c r="Y79" s="54">
        <f t="shared" si="27"/>
        <v>0</v>
      </c>
      <c r="Z79" s="54">
        <f t="shared" si="28"/>
        <v>0</v>
      </c>
      <c r="AA79" s="54">
        <f t="shared" si="29"/>
        <v>0</v>
      </c>
      <c r="AB79" s="54">
        <f t="shared" si="30"/>
        <v>0</v>
      </c>
      <c r="AC79" s="54">
        <f t="shared" si="31"/>
        <v>0</v>
      </c>
      <c r="AD79" s="54">
        <f t="shared" si="32"/>
        <v>0</v>
      </c>
      <c r="AE79" s="54">
        <f t="shared" si="33"/>
        <v>0</v>
      </c>
      <c r="AF79" s="54">
        <f t="shared" si="34"/>
        <v>0</v>
      </c>
      <c r="AG79" s="54">
        <f t="shared" si="35"/>
        <v>0</v>
      </c>
    </row>
    <row r="80" spans="1:33" ht="12">
      <c r="A80" s="36"/>
      <c r="B80" s="36"/>
      <c r="C80" s="36"/>
      <c r="D80" s="36"/>
      <c r="E80" s="36"/>
      <c r="F80" s="36"/>
      <c r="G80" s="37"/>
      <c r="H80" s="36"/>
      <c r="I80" s="49">
        <f ca="1" t="shared" si="19"/>
      </c>
      <c r="J80" s="38"/>
      <c r="K80" s="41"/>
      <c r="L80" s="36"/>
      <c r="M80" s="36"/>
      <c r="N80" s="50">
        <f t="shared" si="36"/>
        <v>0</v>
      </c>
      <c r="O80" s="55">
        <f>Payment!$B$5</f>
        <v>43282</v>
      </c>
      <c r="P80" s="54">
        <f>Payment!$B$4</f>
        <v>0</v>
      </c>
      <c r="Q80" s="54">
        <f t="shared" si="37"/>
        <v>0</v>
      </c>
      <c r="R80" s="54">
        <f t="shared" si="20"/>
        <v>0</v>
      </c>
      <c r="S80" s="54">
        <f t="shared" si="21"/>
        <v>0</v>
      </c>
      <c r="T80" s="54">
        <f t="shared" si="22"/>
        <v>0</v>
      </c>
      <c r="U80" s="54">
        <f t="shared" si="23"/>
        <v>0</v>
      </c>
      <c r="V80" s="54">
        <f t="shared" si="24"/>
        <v>0</v>
      </c>
      <c r="W80" s="54">
        <f t="shared" si="25"/>
        <v>0</v>
      </c>
      <c r="X80" s="54">
        <f t="shared" si="26"/>
        <v>0</v>
      </c>
      <c r="Y80" s="54">
        <f t="shared" si="27"/>
        <v>0</v>
      </c>
      <c r="Z80" s="54">
        <f t="shared" si="28"/>
        <v>0</v>
      </c>
      <c r="AA80" s="54">
        <f t="shared" si="29"/>
        <v>0</v>
      </c>
      <c r="AB80" s="54">
        <f t="shared" si="30"/>
        <v>0</v>
      </c>
      <c r="AC80" s="54">
        <f t="shared" si="31"/>
        <v>0</v>
      </c>
      <c r="AD80" s="54">
        <f t="shared" si="32"/>
        <v>0</v>
      </c>
      <c r="AE80" s="54">
        <f t="shared" si="33"/>
        <v>0</v>
      </c>
      <c r="AF80" s="54">
        <f t="shared" si="34"/>
        <v>0</v>
      </c>
      <c r="AG80" s="54">
        <f t="shared" si="35"/>
        <v>0</v>
      </c>
    </row>
    <row r="81" spans="1:33" ht="12">
      <c r="A81" s="36"/>
      <c r="B81" s="36"/>
      <c r="C81" s="36"/>
      <c r="D81" s="36"/>
      <c r="E81" s="36"/>
      <c r="F81" s="36"/>
      <c r="G81" s="37"/>
      <c r="H81" s="36"/>
      <c r="I81" s="49">
        <f ca="1" t="shared" si="19"/>
      </c>
      <c r="J81" s="38"/>
      <c r="K81" s="41"/>
      <c r="L81" s="36"/>
      <c r="M81" s="36"/>
      <c r="N81" s="50">
        <f t="shared" si="36"/>
        <v>0</v>
      </c>
      <c r="O81" s="55">
        <f>Payment!$B$5</f>
        <v>43282</v>
      </c>
      <c r="P81" s="54">
        <f>Payment!$B$4</f>
        <v>0</v>
      </c>
      <c r="Q81" s="54">
        <f t="shared" si="37"/>
        <v>0</v>
      </c>
      <c r="R81" s="54">
        <f t="shared" si="20"/>
        <v>0</v>
      </c>
      <c r="S81" s="54">
        <f t="shared" si="21"/>
        <v>0</v>
      </c>
      <c r="T81" s="54">
        <f t="shared" si="22"/>
        <v>0</v>
      </c>
      <c r="U81" s="54">
        <f t="shared" si="23"/>
        <v>0</v>
      </c>
      <c r="V81" s="54">
        <f t="shared" si="24"/>
        <v>0</v>
      </c>
      <c r="W81" s="54">
        <f t="shared" si="25"/>
        <v>0</v>
      </c>
      <c r="X81" s="54">
        <f t="shared" si="26"/>
        <v>0</v>
      </c>
      <c r="Y81" s="54">
        <f t="shared" si="27"/>
        <v>0</v>
      </c>
      <c r="Z81" s="54">
        <f t="shared" si="28"/>
        <v>0</v>
      </c>
      <c r="AA81" s="54">
        <f t="shared" si="29"/>
        <v>0</v>
      </c>
      <c r="AB81" s="54">
        <f t="shared" si="30"/>
        <v>0</v>
      </c>
      <c r="AC81" s="54">
        <f t="shared" si="31"/>
        <v>0</v>
      </c>
      <c r="AD81" s="54">
        <f t="shared" si="32"/>
        <v>0</v>
      </c>
      <c r="AE81" s="54">
        <f t="shared" si="33"/>
        <v>0</v>
      </c>
      <c r="AF81" s="54">
        <f t="shared" si="34"/>
        <v>0</v>
      </c>
      <c r="AG81" s="54">
        <f t="shared" si="35"/>
        <v>0</v>
      </c>
    </row>
    <row r="82" spans="1:33" ht="12">
      <c r="A82" s="36"/>
      <c r="B82" s="36"/>
      <c r="C82" s="36"/>
      <c r="D82" s="36"/>
      <c r="E82" s="36"/>
      <c r="F82" s="36"/>
      <c r="G82" s="37"/>
      <c r="H82" s="36"/>
      <c r="I82" s="49">
        <f ca="1" t="shared" si="19"/>
      </c>
      <c r="J82" s="38"/>
      <c r="K82" s="41"/>
      <c r="L82" s="36"/>
      <c r="M82" s="36"/>
      <c r="N82" s="50">
        <f t="shared" si="36"/>
        <v>0</v>
      </c>
      <c r="O82" s="55">
        <f>Payment!$B$5</f>
        <v>43282</v>
      </c>
      <c r="P82" s="54">
        <f>Payment!$B$4</f>
        <v>0</v>
      </c>
      <c r="Q82" s="54">
        <f t="shared" si="37"/>
        <v>0</v>
      </c>
      <c r="R82" s="54">
        <f t="shared" si="20"/>
        <v>0</v>
      </c>
      <c r="S82" s="54">
        <f t="shared" si="21"/>
        <v>0</v>
      </c>
      <c r="T82" s="54">
        <f t="shared" si="22"/>
        <v>0</v>
      </c>
      <c r="U82" s="54">
        <f t="shared" si="23"/>
        <v>0</v>
      </c>
      <c r="V82" s="54">
        <f t="shared" si="24"/>
        <v>0</v>
      </c>
      <c r="W82" s="54">
        <f t="shared" si="25"/>
        <v>0</v>
      </c>
      <c r="X82" s="54">
        <f t="shared" si="26"/>
        <v>0</v>
      </c>
      <c r="Y82" s="54">
        <f t="shared" si="27"/>
        <v>0</v>
      </c>
      <c r="Z82" s="54">
        <f t="shared" si="28"/>
        <v>0</v>
      </c>
      <c r="AA82" s="54">
        <f t="shared" si="29"/>
        <v>0</v>
      </c>
      <c r="AB82" s="54">
        <f t="shared" si="30"/>
        <v>0</v>
      </c>
      <c r="AC82" s="54">
        <f t="shared" si="31"/>
        <v>0</v>
      </c>
      <c r="AD82" s="54">
        <f t="shared" si="32"/>
        <v>0</v>
      </c>
      <c r="AE82" s="54">
        <f t="shared" si="33"/>
        <v>0</v>
      </c>
      <c r="AF82" s="54">
        <f t="shared" si="34"/>
        <v>0</v>
      </c>
      <c r="AG82" s="54">
        <f t="shared" si="35"/>
        <v>0</v>
      </c>
    </row>
    <row r="83" spans="1:33" ht="12">
      <c r="A83" s="36"/>
      <c r="B83" s="36"/>
      <c r="C83" s="36"/>
      <c r="D83" s="36"/>
      <c r="E83" s="36"/>
      <c r="F83" s="36"/>
      <c r="G83" s="37"/>
      <c r="H83" s="36"/>
      <c r="I83" s="49">
        <f ca="1" t="shared" si="19"/>
      </c>
      <c r="J83" s="38"/>
      <c r="K83" s="41"/>
      <c r="L83" s="36"/>
      <c r="M83" s="36"/>
      <c r="N83" s="50">
        <f t="shared" si="36"/>
        <v>0</v>
      </c>
      <c r="O83" s="55">
        <f>Payment!$B$5</f>
        <v>43282</v>
      </c>
      <c r="P83" s="54">
        <f>Payment!$B$4</f>
        <v>0</v>
      </c>
      <c r="Q83" s="54">
        <f t="shared" si="37"/>
        <v>0</v>
      </c>
      <c r="R83" s="54">
        <f t="shared" si="20"/>
        <v>0</v>
      </c>
      <c r="S83" s="54">
        <f t="shared" si="21"/>
        <v>0</v>
      </c>
      <c r="T83" s="54">
        <f t="shared" si="22"/>
        <v>0</v>
      </c>
      <c r="U83" s="54">
        <f t="shared" si="23"/>
        <v>0</v>
      </c>
      <c r="V83" s="54">
        <f t="shared" si="24"/>
        <v>0</v>
      </c>
      <c r="W83" s="54">
        <f t="shared" si="25"/>
        <v>0</v>
      </c>
      <c r="X83" s="54">
        <f t="shared" si="26"/>
        <v>0</v>
      </c>
      <c r="Y83" s="54">
        <f t="shared" si="27"/>
        <v>0</v>
      </c>
      <c r="Z83" s="54">
        <f t="shared" si="28"/>
        <v>0</v>
      </c>
      <c r="AA83" s="54">
        <f t="shared" si="29"/>
        <v>0</v>
      </c>
      <c r="AB83" s="54">
        <f t="shared" si="30"/>
        <v>0</v>
      </c>
      <c r="AC83" s="54">
        <f t="shared" si="31"/>
        <v>0</v>
      </c>
      <c r="AD83" s="54">
        <f t="shared" si="32"/>
        <v>0</v>
      </c>
      <c r="AE83" s="54">
        <f t="shared" si="33"/>
        <v>0</v>
      </c>
      <c r="AF83" s="54">
        <f t="shared" si="34"/>
        <v>0</v>
      </c>
      <c r="AG83" s="54">
        <f t="shared" si="35"/>
        <v>0</v>
      </c>
    </row>
    <row r="84" spans="1:33" ht="12">
      <c r="A84" s="36"/>
      <c r="B84" s="36"/>
      <c r="C84" s="36"/>
      <c r="D84" s="36"/>
      <c r="E84" s="36"/>
      <c r="F84" s="36"/>
      <c r="G84" s="37"/>
      <c r="H84" s="36"/>
      <c r="I84" s="49">
        <f ca="1" t="shared" si="19"/>
      </c>
      <c r="J84" s="38"/>
      <c r="K84" s="41"/>
      <c r="L84" s="36"/>
      <c r="M84" s="36"/>
      <c r="N84" s="50">
        <f t="shared" si="36"/>
        <v>0</v>
      </c>
      <c r="O84" s="55">
        <f>Payment!$B$5</f>
        <v>43282</v>
      </c>
      <c r="P84" s="54">
        <f>Payment!$B$4</f>
        <v>0</v>
      </c>
      <c r="Q84" s="54">
        <f t="shared" si="37"/>
        <v>0</v>
      </c>
      <c r="R84" s="54">
        <f t="shared" si="20"/>
        <v>0</v>
      </c>
      <c r="S84" s="54">
        <f t="shared" si="21"/>
        <v>0</v>
      </c>
      <c r="T84" s="54">
        <f t="shared" si="22"/>
        <v>0</v>
      </c>
      <c r="U84" s="54">
        <f t="shared" si="23"/>
        <v>0</v>
      </c>
      <c r="V84" s="54">
        <f t="shared" si="24"/>
        <v>0</v>
      </c>
      <c r="W84" s="54">
        <f t="shared" si="25"/>
        <v>0</v>
      </c>
      <c r="X84" s="54">
        <f t="shared" si="26"/>
        <v>0</v>
      </c>
      <c r="Y84" s="54">
        <f t="shared" si="27"/>
        <v>0</v>
      </c>
      <c r="Z84" s="54">
        <f t="shared" si="28"/>
        <v>0</v>
      </c>
      <c r="AA84" s="54">
        <f t="shared" si="29"/>
        <v>0</v>
      </c>
      <c r="AB84" s="54">
        <f t="shared" si="30"/>
        <v>0</v>
      </c>
      <c r="AC84" s="54">
        <f t="shared" si="31"/>
        <v>0</v>
      </c>
      <c r="AD84" s="54">
        <f t="shared" si="32"/>
        <v>0</v>
      </c>
      <c r="AE84" s="54">
        <f t="shared" si="33"/>
        <v>0</v>
      </c>
      <c r="AF84" s="54">
        <f t="shared" si="34"/>
        <v>0</v>
      </c>
      <c r="AG84" s="54">
        <f t="shared" si="35"/>
        <v>0</v>
      </c>
    </row>
    <row r="85" spans="1:33" ht="12">
      <c r="A85" s="36"/>
      <c r="B85" s="36"/>
      <c r="C85" s="36"/>
      <c r="D85" s="36"/>
      <c r="E85" s="36"/>
      <c r="F85" s="36"/>
      <c r="G85" s="37"/>
      <c r="H85" s="36"/>
      <c r="I85" s="49">
        <f ca="1" t="shared" si="19"/>
      </c>
      <c r="J85" s="38"/>
      <c r="K85" s="41"/>
      <c r="L85" s="36"/>
      <c r="M85" s="36"/>
      <c r="N85" s="50">
        <f t="shared" si="36"/>
        <v>0</v>
      </c>
      <c r="O85" s="55">
        <f>Payment!$B$5</f>
        <v>43282</v>
      </c>
      <c r="P85" s="54">
        <f>Payment!$B$4</f>
        <v>0</v>
      </c>
      <c r="Q85" s="54">
        <f t="shared" si="37"/>
        <v>0</v>
      </c>
      <c r="R85" s="54">
        <f t="shared" si="20"/>
        <v>0</v>
      </c>
      <c r="S85" s="54">
        <f t="shared" si="21"/>
        <v>0</v>
      </c>
      <c r="T85" s="54">
        <f t="shared" si="22"/>
        <v>0</v>
      </c>
      <c r="U85" s="54">
        <f t="shared" si="23"/>
        <v>0</v>
      </c>
      <c r="V85" s="54">
        <f t="shared" si="24"/>
        <v>0</v>
      </c>
      <c r="W85" s="54">
        <f t="shared" si="25"/>
        <v>0</v>
      </c>
      <c r="X85" s="54">
        <f t="shared" si="26"/>
        <v>0</v>
      </c>
      <c r="Y85" s="54">
        <f t="shared" si="27"/>
        <v>0</v>
      </c>
      <c r="Z85" s="54">
        <f t="shared" si="28"/>
        <v>0</v>
      </c>
      <c r="AA85" s="54">
        <f t="shared" si="29"/>
        <v>0</v>
      </c>
      <c r="AB85" s="54">
        <f t="shared" si="30"/>
        <v>0</v>
      </c>
      <c r="AC85" s="54">
        <f t="shared" si="31"/>
        <v>0</v>
      </c>
      <c r="AD85" s="54">
        <f t="shared" si="32"/>
        <v>0</v>
      </c>
      <c r="AE85" s="54">
        <f t="shared" si="33"/>
        <v>0</v>
      </c>
      <c r="AF85" s="54">
        <f t="shared" si="34"/>
        <v>0</v>
      </c>
      <c r="AG85" s="54">
        <f t="shared" si="35"/>
        <v>0</v>
      </c>
    </row>
    <row r="86" spans="1:33" ht="12">
      <c r="A86" s="36"/>
      <c r="B86" s="36"/>
      <c r="C86" s="36"/>
      <c r="D86" s="36"/>
      <c r="E86" s="36"/>
      <c r="F86" s="36"/>
      <c r="G86" s="37"/>
      <c r="H86" s="36"/>
      <c r="I86" s="49">
        <f ca="1" t="shared" si="19"/>
      </c>
      <c r="J86" s="38"/>
      <c r="K86" s="41"/>
      <c r="L86" s="36"/>
      <c r="M86" s="36"/>
      <c r="N86" s="50">
        <f t="shared" si="36"/>
        <v>0</v>
      </c>
      <c r="O86" s="55">
        <f>Payment!$B$5</f>
        <v>43282</v>
      </c>
      <c r="P86" s="54">
        <f>Payment!$B$4</f>
        <v>0</v>
      </c>
      <c r="Q86" s="54">
        <f t="shared" si="37"/>
        <v>0</v>
      </c>
      <c r="R86" s="54">
        <f t="shared" si="20"/>
        <v>0</v>
      </c>
      <c r="S86" s="54">
        <f t="shared" si="21"/>
        <v>0</v>
      </c>
      <c r="T86" s="54">
        <f t="shared" si="22"/>
        <v>0</v>
      </c>
      <c r="U86" s="54">
        <f t="shared" si="23"/>
        <v>0</v>
      </c>
      <c r="V86" s="54">
        <f t="shared" si="24"/>
        <v>0</v>
      </c>
      <c r="W86" s="54">
        <f t="shared" si="25"/>
        <v>0</v>
      </c>
      <c r="X86" s="54">
        <f t="shared" si="26"/>
        <v>0</v>
      </c>
      <c r="Y86" s="54">
        <f t="shared" si="27"/>
        <v>0</v>
      </c>
      <c r="Z86" s="54">
        <f t="shared" si="28"/>
        <v>0</v>
      </c>
      <c r="AA86" s="54">
        <f t="shared" si="29"/>
        <v>0</v>
      </c>
      <c r="AB86" s="54">
        <f t="shared" si="30"/>
        <v>0</v>
      </c>
      <c r="AC86" s="54">
        <f t="shared" si="31"/>
        <v>0</v>
      </c>
      <c r="AD86" s="54">
        <f t="shared" si="32"/>
        <v>0</v>
      </c>
      <c r="AE86" s="54">
        <f t="shared" si="33"/>
        <v>0</v>
      </c>
      <c r="AF86" s="54">
        <f t="shared" si="34"/>
        <v>0</v>
      </c>
      <c r="AG86" s="54">
        <f t="shared" si="35"/>
        <v>0</v>
      </c>
    </row>
    <row r="87" spans="1:33" ht="12">
      <c r="A87" s="36"/>
      <c r="B87" s="36"/>
      <c r="C87" s="36"/>
      <c r="D87" s="36"/>
      <c r="E87" s="36"/>
      <c r="F87" s="36"/>
      <c r="G87" s="37"/>
      <c r="H87" s="36"/>
      <c r="I87" s="49">
        <f ca="1" t="shared" si="19"/>
      </c>
      <c r="J87" s="38"/>
      <c r="K87" s="41"/>
      <c r="L87" s="36"/>
      <c r="M87" s="36"/>
      <c r="N87" s="50">
        <f t="shared" si="36"/>
        <v>0</v>
      </c>
      <c r="O87" s="55">
        <f>Payment!$B$5</f>
        <v>43282</v>
      </c>
      <c r="P87" s="54">
        <f>Payment!$B$4</f>
        <v>0</v>
      </c>
      <c r="Q87" s="54">
        <f t="shared" si="37"/>
        <v>0</v>
      </c>
      <c r="R87" s="54">
        <f t="shared" si="20"/>
        <v>0</v>
      </c>
      <c r="S87" s="54">
        <f t="shared" si="21"/>
        <v>0</v>
      </c>
      <c r="T87" s="54">
        <f t="shared" si="22"/>
        <v>0</v>
      </c>
      <c r="U87" s="54">
        <f t="shared" si="23"/>
        <v>0</v>
      </c>
      <c r="V87" s="54">
        <f t="shared" si="24"/>
        <v>0</v>
      </c>
      <c r="W87" s="54">
        <f t="shared" si="25"/>
        <v>0</v>
      </c>
      <c r="X87" s="54">
        <f t="shared" si="26"/>
        <v>0</v>
      </c>
      <c r="Y87" s="54">
        <f t="shared" si="27"/>
        <v>0</v>
      </c>
      <c r="Z87" s="54">
        <f t="shared" si="28"/>
        <v>0</v>
      </c>
      <c r="AA87" s="54">
        <f t="shared" si="29"/>
        <v>0</v>
      </c>
      <c r="AB87" s="54">
        <f t="shared" si="30"/>
        <v>0</v>
      </c>
      <c r="AC87" s="54">
        <f t="shared" si="31"/>
        <v>0</v>
      </c>
      <c r="AD87" s="54">
        <f t="shared" si="32"/>
        <v>0</v>
      </c>
      <c r="AE87" s="54">
        <f t="shared" si="33"/>
        <v>0</v>
      </c>
      <c r="AF87" s="54">
        <f t="shared" si="34"/>
        <v>0</v>
      </c>
      <c r="AG87" s="54">
        <f t="shared" si="35"/>
        <v>0</v>
      </c>
    </row>
    <row r="88" spans="1:33" ht="12">
      <c r="A88" s="36"/>
      <c r="B88" s="36"/>
      <c r="C88" s="36"/>
      <c r="D88" s="36"/>
      <c r="E88" s="36"/>
      <c r="F88" s="36"/>
      <c r="G88" s="37"/>
      <c r="H88" s="36"/>
      <c r="I88" s="49">
        <f ca="1" t="shared" si="19"/>
      </c>
      <c r="J88" s="38"/>
      <c r="K88" s="41"/>
      <c r="L88" s="36"/>
      <c r="M88" s="36"/>
      <c r="N88" s="50">
        <f t="shared" si="36"/>
        <v>0</v>
      </c>
      <c r="O88" s="55">
        <f>Payment!$B$5</f>
        <v>43282</v>
      </c>
      <c r="P88" s="54">
        <f>Payment!$B$4</f>
        <v>0</v>
      </c>
      <c r="Q88" s="54">
        <f t="shared" si="37"/>
        <v>0</v>
      </c>
      <c r="R88" s="54">
        <f t="shared" si="20"/>
        <v>0</v>
      </c>
      <c r="S88" s="54">
        <f t="shared" si="21"/>
        <v>0</v>
      </c>
      <c r="T88" s="54">
        <f t="shared" si="22"/>
        <v>0</v>
      </c>
      <c r="U88" s="54">
        <f t="shared" si="23"/>
        <v>0</v>
      </c>
      <c r="V88" s="54">
        <f t="shared" si="24"/>
        <v>0</v>
      </c>
      <c r="W88" s="54">
        <f t="shared" si="25"/>
        <v>0</v>
      </c>
      <c r="X88" s="54">
        <f t="shared" si="26"/>
        <v>0</v>
      </c>
      <c r="Y88" s="54">
        <f t="shared" si="27"/>
        <v>0</v>
      </c>
      <c r="Z88" s="54">
        <f t="shared" si="28"/>
        <v>0</v>
      </c>
      <c r="AA88" s="54">
        <f t="shared" si="29"/>
        <v>0</v>
      </c>
      <c r="AB88" s="54">
        <f t="shared" si="30"/>
        <v>0</v>
      </c>
      <c r="AC88" s="54">
        <f t="shared" si="31"/>
        <v>0</v>
      </c>
      <c r="AD88" s="54">
        <f t="shared" si="32"/>
        <v>0</v>
      </c>
      <c r="AE88" s="54">
        <f t="shared" si="33"/>
        <v>0</v>
      </c>
      <c r="AF88" s="54">
        <f t="shared" si="34"/>
        <v>0</v>
      </c>
      <c r="AG88" s="54">
        <f t="shared" si="35"/>
        <v>0</v>
      </c>
    </row>
    <row r="89" spans="1:33" ht="12">
      <c r="A89" s="36"/>
      <c r="B89" s="36"/>
      <c r="C89" s="36"/>
      <c r="D89" s="36"/>
      <c r="E89" s="36"/>
      <c r="F89" s="36"/>
      <c r="G89" s="37"/>
      <c r="H89" s="36"/>
      <c r="I89" s="49">
        <f ca="1" t="shared" si="19"/>
      </c>
      <c r="J89" s="38"/>
      <c r="K89" s="41"/>
      <c r="L89" s="36"/>
      <c r="M89" s="36"/>
      <c r="N89" s="50">
        <f t="shared" si="36"/>
        <v>0</v>
      </c>
      <c r="O89" s="55">
        <f>Payment!$B$5</f>
        <v>43282</v>
      </c>
      <c r="P89" s="54">
        <f>Payment!$B$4</f>
        <v>0</v>
      </c>
      <c r="Q89" s="54">
        <f t="shared" si="37"/>
        <v>0</v>
      </c>
      <c r="R89" s="54">
        <f t="shared" si="20"/>
        <v>0</v>
      </c>
      <c r="S89" s="54">
        <f t="shared" si="21"/>
        <v>0</v>
      </c>
      <c r="T89" s="54">
        <f t="shared" si="22"/>
        <v>0</v>
      </c>
      <c r="U89" s="54">
        <f t="shared" si="23"/>
        <v>0</v>
      </c>
      <c r="V89" s="54">
        <f t="shared" si="24"/>
        <v>0</v>
      </c>
      <c r="W89" s="54">
        <f t="shared" si="25"/>
        <v>0</v>
      </c>
      <c r="X89" s="54">
        <f t="shared" si="26"/>
        <v>0</v>
      </c>
      <c r="Y89" s="54">
        <f t="shared" si="27"/>
        <v>0</v>
      </c>
      <c r="Z89" s="54">
        <f t="shared" si="28"/>
        <v>0</v>
      </c>
      <c r="AA89" s="54">
        <f t="shared" si="29"/>
        <v>0</v>
      </c>
      <c r="AB89" s="54">
        <f t="shared" si="30"/>
        <v>0</v>
      </c>
      <c r="AC89" s="54">
        <f t="shared" si="31"/>
        <v>0</v>
      </c>
      <c r="AD89" s="54">
        <f t="shared" si="32"/>
        <v>0</v>
      </c>
      <c r="AE89" s="54">
        <f t="shared" si="33"/>
        <v>0</v>
      </c>
      <c r="AF89" s="54">
        <f t="shared" si="34"/>
        <v>0</v>
      </c>
      <c r="AG89" s="54">
        <f t="shared" si="35"/>
        <v>0</v>
      </c>
    </row>
    <row r="90" spans="1:33" ht="12">
      <c r="A90" s="36"/>
      <c r="B90" s="36"/>
      <c r="C90" s="36"/>
      <c r="D90" s="36"/>
      <c r="E90" s="36"/>
      <c r="F90" s="36"/>
      <c r="G90" s="37"/>
      <c r="H90" s="36"/>
      <c r="I90" s="49">
        <f ca="1" t="shared" si="19"/>
      </c>
      <c r="J90" s="38"/>
      <c r="K90" s="41"/>
      <c r="L90" s="36"/>
      <c r="M90" s="36"/>
      <c r="N90" s="50">
        <f t="shared" si="36"/>
        <v>0</v>
      </c>
      <c r="O90" s="55">
        <f>Payment!$B$5</f>
        <v>43282</v>
      </c>
      <c r="P90" s="54">
        <f>Payment!$B$4</f>
        <v>0</v>
      </c>
      <c r="Q90" s="54">
        <f t="shared" si="37"/>
        <v>0</v>
      </c>
      <c r="R90" s="54">
        <f t="shared" si="20"/>
        <v>0</v>
      </c>
      <c r="S90" s="54">
        <f t="shared" si="21"/>
        <v>0</v>
      </c>
      <c r="T90" s="54">
        <f t="shared" si="22"/>
        <v>0</v>
      </c>
      <c r="U90" s="54">
        <f t="shared" si="23"/>
        <v>0</v>
      </c>
      <c r="V90" s="54">
        <f t="shared" si="24"/>
        <v>0</v>
      </c>
      <c r="W90" s="54">
        <f t="shared" si="25"/>
        <v>0</v>
      </c>
      <c r="X90" s="54">
        <f t="shared" si="26"/>
        <v>0</v>
      </c>
      <c r="Y90" s="54">
        <f t="shared" si="27"/>
        <v>0</v>
      </c>
      <c r="Z90" s="54">
        <f t="shared" si="28"/>
        <v>0</v>
      </c>
      <c r="AA90" s="54">
        <f t="shared" si="29"/>
        <v>0</v>
      </c>
      <c r="AB90" s="54">
        <f t="shared" si="30"/>
        <v>0</v>
      </c>
      <c r="AC90" s="54">
        <f t="shared" si="31"/>
        <v>0</v>
      </c>
      <c r="AD90" s="54">
        <f t="shared" si="32"/>
        <v>0</v>
      </c>
      <c r="AE90" s="54">
        <f t="shared" si="33"/>
        <v>0</v>
      </c>
      <c r="AF90" s="54">
        <f t="shared" si="34"/>
        <v>0</v>
      </c>
      <c r="AG90" s="54">
        <f t="shared" si="35"/>
        <v>0</v>
      </c>
    </row>
    <row r="91" spans="1:33" ht="12">
      <c r="A91" s="36"/>
      <c r="B91" s="36"/>
      <c r="C91" s="36"/>
      <c r="D91" s="36"/>
      <c r="E91" s="36"/>
      <c r="F91" s="36"/>
      <c r="G91" s="37"/>
      <c r="H91" s="36"/>
      <c r="I91" s="49">
        <f ca="1" t="shared" si="19"/>
      </c>
      <c r="J91" s="38"/>
      <c r="K91" s="41"/>
      <c r="L91" s="36"/>
      <c r="M91" s="36"/>
      <c r="N91" s="50">
        <f t="shared" si="36"/>
        <v>0</v>
      </c>
      <c r="O91" s="55">
        <f>Payment!$B$5</f>
        <v>43282</v>
      </c>
      <c r="P91" s="54">
        <f>Payment!$B$4</f>
        <v>0</v>
      </c>
      <c r="Q91" s="54">
        <f t="shared" si="37"/>
        <v>0</v>
      </c>
      <c r="R91" s="54">
        <f t="shared" si="20"/>
        <v>0</v>
      </c>
      <c r="S91" s="54">
        <f t="shared" si="21"/>
        <v>0</v>
      </c>
      <c r="T91" s="54">
        <f t="shared" si="22"/>
        <v>0</v>
      </c>
      <c r="U91" s="54">
        <f t="shared" si="23"/>
        <v>0</v>
      </c>
      <c r="V91" s="54">
        <f t="shared" si="24"/>
        <v>0</v>
      </c>
      <c r="W91" s="54">
        <f t="shared" si="25"/>
        <v>0</v>
      </c>
      <c r="X91" s="54">
        <f t="shared" si="26"/>
        <v>0</v>
      </c>
      <c r="Y91" s="54">
        <f t="shared" si="27"/>
        <v>0</v>
      </c>
      <c r="Z91" s="54">
        <f t="shared" si="28"/>
        <v>0</v>
      </c>
      <c r="AA91" s="54">
        <f t="shared" si="29"/>
        <v>0</v>
      </c>
      <c r="AB91" s="54">
        <f t="shared" si="30"/>
        <v>0</v>
      </c>
      <c r="AC91" s="54">
        <f t="shared" si="31"/>
        <v>0</v>
      </c>
      <c r="AD91" s="54">
        <f t="shared" si="32"/>
        <v>0</v>
      </c>
      <c r="AE91" s="54">
        <f t="shared" si="33"/>
        <v>0</v>
      </c>
      <c r="AF91" s="54">
        <f t="shared" si="34"/>
        <v>0</v>
      </c>
      <c r="AG91" s="54">
        <f t="shared" si="35"/>
        <v>0</v>
      </c>
    </row>
    <row r="92" spans="1:33" ht="12">
      <c r="A92" s="36"/>
      <c r="B92" s="36"/>
      <c r="C92" s="36"/>
      <c r="D92" s="36"/>
      <c r="E92" s="36"/>
      <c r="F92" s="36"/>
      <c r="G92" s="37"/>
      <c r="H92" s="36"/>
      <c r="I92" s="49">
        <f ca="1" t="shared" si="19"/>
      </c>
      <c r="J92" s="38"/>
      <c r="K92" s="41"/>
      <c r="L92" s="36"/>
      <c r="M92" s="36"/>
      <c r="N92" s="50">
        <f t="shared" si="36"/>
        <v>0</v>
      </c>
      <c r="O92" s="55">
        <f>Payment!$B$5</f>
        <v>43282</v>
      </c>
      <c r="P92" s="54">
        <f>Payment!$B$4</f>
        <v>0</v>
      </c>
      <c r="Q92" s="54">
        <f t="shared" si="37"/>
        <v>0</v>
      </c>
      <c r="R92" s="54">
        <f t="shared" si="20"/>
        <v>0</v>
      </c>
      <c r="S92" s="54">
        <f t="shared" si="21"/>
        <v>0</v>
      </c>
      <c r="T92" s="54">
        <f t="shared" si="22"/>
        <v>0</v>
      </c>
      <c r="U92" s="54">
        <f t="shared" si="23"/>
        <v>0</v>
      </c>
      <c r="V92" s="54">
        <f t="shared" si="24"/>
        <v>0</v>
      </c>
      <c r="W92" s="54">
        <f t="shared" si="25"/>
        <v>0</v>
      </c>
      <c r="X92" s="54">
        <f t="shared" si="26"/>
        <v>0</v>
      </c>
      <c r="Y92" s="54">
        <f t="shared" si="27"/>
        <v>0</v>
      </c>
      <c r="Z92" s="54">
        <f t="shared" si="28"/>
        <v>0</v>
      </c>
      <c r="AA92" s="54">
        <f t="shared" si="29"/>
        <v>0</v>
      </c>
      <c r="AB92" s="54">
        <f t="shared" si="30"/>
        <v>0</v>
      </c>
      <c r="AC92" s="54">
        <f t="shared" si="31"/>
        <v>0</v>
      </c>
      <c r="AD92" s="54">
        <f t="shared" si="32"/>
        <v>0</v>
      </c>
      <c r="AE92" s="54">
        <f t="shared" si="33"/>
        <v>0</v>
      </c>
      <c r="AF92" s="54">
        <f t="shared" si="34"/>
        <v>0</v>
      </c>
      <c r="AG92" s="54">
        <f t="shared" si="35"/>
        <v>0</v>
      </c>
    </row>
    <row r="93" spans="1:33" ht="12">
      <c r="A93" s="36"/>
      <c r="B93" s="36"/>
      <c r="C93" s="36"/>
      <c r="D93" s="36"/>
      <c r="E93" s="36"/>
      <c r="F93" s="36"/>
      <c r="G93" s="37"/>
      <c r="H93" s="36"/>
      <c r="I93" s="49">
        <f ca="1" t="shared" si="19"/>
      </c>
      <c r="J93" s="38"/>
      <c r="K93" s="41"/>
      <c r="L93" s="36"/>
      <c r="M93" s="36"/>
      <c r="N93" s="50">
        <f t="shared" si="36"/>
        <v>0</v>
      </c>
      <c r="O93" s="55">
        <f>Payment!$B$5</f>
        <v>43282</v>
      </c>
      <c r="P93" s="54">
        <f>Payment!$B$4</f>
        <v>0</v>
      </c>
      <c r="Q93" s="54">
        <f t="shared" si="37"/>
        <v>0</v>
      </c>
      <c r="R93" s="54">
        <f t="shared" si="20"/>
        <v>0</v>
      </c>
      <c r="S93" s="54">
        <f t="shared" si="21"/>
        <v>0</v>
      </c>
      <c r="T93" s="54">
        <f t="shared" si="22"/>
        <v>0</v>
      </c>
      <c r="U93" s="54">
        <f t="shared" si="23"/>
        <v>0</v>
      </c>
      <c r="V93" s="54">
        <f t="shared" si="24"/>
        <v>0</v>
      </c>
      <c r="W93" s="54">
        <f t="shared" si="25"/>
        <v>0</v>
      </c>
      <c r="X93" s="54">
        <f t="shared" si="26"/>
        <v>0</v>
      </c>
      <c r="Y93" s="54">
        <f t="shared" si="27"/>
        <v>0</v>
      </c>
      <c r="Z93" s="54">
        <f t="shared" si="28"/>
        <v>0</v>
      </c>
      <c r="AA93" s="54">
        <f t="shared" si="29"/>
        <v>0</v>
      </c>
      <c r="AB93" s="54">
        <f t="shared" si="30"/>
        <v>0</v>
      </c>
      <c r="AC93" s="54">
        <f t="shared" si="31"/>
        <v>0</v>
      </c>
      <c r="AD93" s="54">
        <f t="shared" si="32"/>
        <v>0</v>
      </c>
      <c r="AE93" s="54">
        <f t="shared" si="33"/>
        <v>0</v>
      </c>
      <c r="AF93" s="54">
        <f t="shared" si="34"/>
        <v>0</v>
      </c>
      <c r="AG93" s="54">
        <f t="shared" si="35"/>
        <v>0</v>
      </c>
    </row>
    <row r="94" spans="1:33" ht="12">
      <c r="A94" s="36"/>
      <c r="B94" s="36"/>
      <c r="C94" s="36"/>
      <c r="D94" s="36"/>
      <c r="E94" s="36"/>
      <c r="F94" s="36"/>
      <c r="G94" s="37"/>
      <c r="H94" s="36"/>
      <c r="I94" s="49">
        <f ca="1" t="shared" si="19"/>
      </c>
      <c r="J94" s="38"/>
      <c r="K94" s="41"/>
      <c r="L94" s="36"/>
      <c r="M94" s="36"/>
      <c r="N94" s="50">
        <f t="shared" si="36"/>
        <v>0</v>
      </c>
      <c r="O94" s="55">
        <f>Payment!$B$5</f>
        <v>43282</v>
      </c>
      <c r="P94" s="54">
        <f>Payment!$B$4</f>
        <v>0</v>
      </c>
      <c r="Q94" s="54">
        <f t="shared" si="37"/>
        <v>0</v>
      </c>
      <c r="R94" s="54">
        <f t="shared" si="20"/>
        <v>0</v>
      </c>
      <c r="S94" s="54">
        <f t="shared" si="21"/>
        <v>0</v>
      </c>
      <c r="T94" s="54">
        <f t="shared" si="22"/>
        <v>0</v>
      </c>
      <c r="U94" s="54">
        <f t="shared" si="23"/>
        <v>0</v>
      </c>
      <c r="V94" s="54">
        <f t="shared" si="24"/>
        <v>0</v>
      </c>
      <c r="W94" s="54">
        <f t="shared" si="25"/>
        <v>0</v>
      </c>
      <c r="X94" s="54">
        <f t="shared" si="26"/>
        <v>0</v>
      </c>
      <c r="Y94" s="54">
        <f t="shared" si="27"/>
        <v>0</v>
      </c>
      <c r="Z94" s="54">
        <f t="shared" si="28"/>
        <v>0</v>
      </c>
      <c r="AA94" s="54">
        <f t="shared" si="29"/>
        <v>0</v>
      </c>
      <c r="AB94" s="54">
        <f t="shared" si="30"/>
        <v>0</v>
      </c>
      <c r="AC94" s="54">
        <f t="shared" si="31"/>
        <v>0</v>
      </c>
      <c r="AD94" s="54">
        <f t="shared" si="32"/>
        <v>0</v>
      </c>
      <c r="AE94" s="54">
        <f t="shared" si="33"/>
        <v>0</v>
      </c>
      <c r="AF94" s="54">
        <f t="shared" si="34"/>
        <v>0</v>
      </c>
      <c r="AG94" s="54">
        <f t="shared" si="35"/>
        <v>0</v>
      </c>
    </row>
    <row r="95" spans="1:33" ht="12">
      <c r="A95" s="36"/>
      <c r="B95" s="36"/>
      <c r="C95" s="36"/>
      <c r="D95" s="36"/>
      <c r="E95" s="36"/>
      <c r="F95" s="36"/>
      <c r="G95" s="37"/>
      <c r="H95" s="36"/>
      <c r="I95" s="49">
        <f ca="1" t="shared" si="19"/>
      </c>
      <c r="J95" s="38"/>
      <c r="K95" s="41"/>
      <c r="L95" s="36"/>
      <c r="M95" s="36"/>
      <c r="N95" s="50">
        <f t="shared" si="36"/>
        <v>0</v>
      </c>
      <c r="O95" s="55">
        <f>Payment!$B$5</f>
        <v>43282</v>
      </c>
      <c r="P95" s="54">
        <f>Payment!$B$4</f>
        <v>0</v>
      </c>
      <c r="Q95" s="54">
        <f t="shared" si="37"/>
        <v>0</v>
      </c>
      <c r="R95" s="54">
        <f t="shared" si="20"/>
        <v>0</v>
      </c>
      <c r="S95" s="54">
        <f t="shared" si="21"/>
        <v>0</v>
      </c>
      <c r="T95" s="54">
        <f t="shared" si="22"/>
        <v>0</v>
      </c>
      <c r="U95" s="54">
        <f t="shared" si="23"/>
        <v>0</v>
      </c>
      <c r="V95" s="54">
        <f t="shared" si="24"/>
        <v>0</v>
      </c>
      <c r="W95" s="54">
        <f t="shared" si="25"/>
        <v>0</v>
      </c>
      <c r="X95" s="54">
        <f t="shared" si="26"/>
        <v>0</v>
      </c>
      <c r="Y95" s="54">
        <f t="shared" si="27"/>
        <v>0</v>
      </c>
      <c r="Z95" s="54">
        <f t="shared" si="28"/>
        <v>0</v>
      </c>
      <c r="AA95" s="54">
        <f t="shared" si="29"/>
        <v>0</v>
      </c>
      <c r="AB95" s="54">
        <f t="shared" si="30"/>
        <v>0</v>
      </c>
      <c r="AC95" s="54">
        <f t="shared" si="31"/>
        <v>0</v>
      </c>
      <c r="AD95" s="54">
        <f t="shared" si="32"/>
        <v>0</v>
      </c>
      <c r="AE95" s="54">
        <f t="shared" si="33"/>
        <v>0</v>
      </c>
      <c r="AF95" s="54">
        <f t="shared" si="34"/>
        <v>0</v>
      </c>
      <c r="AG95" s="54">
        <f t="shared" si="35"/>
        <v>0</v>
      </c>
    </row>
    <row r="96" spans="1:33" ht="12">
      <c r="A96" s="36"/>
      <c r="B96" s="36"/>
      <c r="C96" s="36"/>
      <c r="D96" s="36"/>
      <c r="E96" s="36"/>
      <c r="F96" s="36"/>
      <c r="G96" s="37"/>
      <c r="H96" s="36"/>
      <c r="I96" s="49">
        <f ca="1" t="shared" si="19"/>
      </c>
      <c r="J96" s="38"/>
      <c r="K96" s="41"/>
      <c r="L96" s="36"/>
      <c r="M96" s="36"/>
      <c r="N96" s="50">
        <f t="shared" si="36"/>
        <v>0</v>
      </c>
      <c r="O96" s="55">
        <f>Payment!$B$5</f>
        <v>43282</v>
      </c>
      <c r="P96" s="54">
        <f>Payment!$B$4</f>
        <v>0</v>
      </c>
      <c r="Q96" s="54">
        <f t="shared" si="37"/>
        <v>0</v>
      </c>
      <c r="R96" s="54">
        <f t="shared" si="20"/>
        <v>0</v>
      </c>
      <c r="S96" s="54">
        <f t="shared" si="21"/>
        <v>0</v>
      </c>
      <c r="T96" s="54">
        <f t="shared" si="22"/>
        <v>0</v>
      </c>
      <c r="U96" s="54">
        <f t="shared" si="23"/>
        <v>0</v>
      </c>
      <c r="V96" s="54">
        <f t="shared" si="24"/>
        <v>0</v>
      </c>
      <c r="W96" s="54">
        <f t="shared" si="25"/>
        <v>0</v>
      </c>
      <c r="X96" s="54">
        <f t="shared" si="26"/>
        <v>0</v>
      </c>
      <c r="Y96" s="54">
        <f t="shared" si="27"/>
        <v>0</v>
      </c>
      <c r="Z96" s="54">
        <f t="shared" si="28"/>
        <v>0</v>
      </c>
      <c r="AA96" s="54">
        <f t="shared" si="29"/>
        <v>0</v>
      </c>
      <c r="AB96" s="54">
        <f t="shared" si="30"/>
        <v>0</v>
      </c>
      <c r="AC96" s="54">
        <f t="shared" si="31"/>
        <v>0</v>
      </c>
      <c r="AD96" s="54">
        <f t="shared" si="32"/>
        <v>0</v>
      </c>
      <c r="AE96" s="54">
        <f t="shared" si="33"/>
        <v>0</v>
      </c>
      <c r="AF96" s="54">
        <f t="shared" si="34"/>
        <v>0</v>
      </c>
      <c r="AG96" s="54">
        <f t="shared" si="35"/>
        <v>0</v>
      </c>
    </row>
    <row r="97" spans="1:33" ht="12">
      <c r="A97" s="36"/>
      <c r="B97" s="36"/>
      <c r="C97" s="36"/>
      <c r="D97" s="36"/>
      <c r="E97" s="36"/>
      <c r="F97" s="36"/>
      <c r="G97" s="37"/>
      <c r="H97" s="36"/>
      <c r="I97" s="49">
        <f ca="1" t="shared" si="19"/>
      </c>
      <c r="J97" s="38"/>
      <c r="K97" s="41"/>
      <c r="L97" s="36"/>
      <c r="M97" s="36"/>
      <c r="N97" s="50">
        <f t="shared" si="36"/>
        <v>0</v>
      </c>
      <c r="O97" s="55">
        <f>Payment!$B$5</f>
        <v>43282</v>
      </c>
      <c r="P97" s="54">
        <f>Payment!$B$4</f>
        <v>0</v>
      </c>
      <c r="Q97" s="54">
        <f t="shared" si="37"/>
        <v>0</v>
      </c>
      <c r="R97" s="54">
        <f t="shared" si="20"/>
        <v>0</v>
      </c>
      <c r="S97" s="54">
        <f t="shared" si="21"/>
        <v>0</v>
      </c>
      <c r="T97" s="54">
        <f t="shared" si="22"/>
        <v>0</v>
      </c>
      <c r="U97" s="54">
        <f t="shared" si="23"/>
        <v>0</v>
      </c>
      <c r="V97" s="54">
        <f t="shared" si="24"/>
        <v>0</v>
      </c>
      <c r="W97" s="54">
        <f t="shared" si="25"/>
        <v>0</v>
      </c>
      <c r="X97" s="54">
        <f t="shared" si="26"/>
        <v>0</v>
      </c>
      <c r="Y97" s="54">
        <f t="shared" si="27"/>
        <v>0</v>
      </c>
      <c r="Z97" s="54">
        <f t="shared" si="28"/>
        <v>0</v>
      </c>
      <c r="AA97" s="54">
        <f t="shared" si="29"/>
        <v>0</v>
      </c>
      <c r="AB97" s="54">
        <f t="shared" si="30"/>
        <v>0</v>
      </c>
      <c r="AC97" s="54">
        <f t="shared" si="31"/>
        <v>0</v>
      </c>
      <c r="AD97" s="54">
        <f t="shared" si="32"/>
        <v>0</v>
      </c>
      <c r="AE97" s="54">
        <f t="shared" si="33"/>
        <v>0</v>
      </c>
      <c r="AF97" s="54">
        <f t="shared" si="34"/>
        <v>0</v>
      </c>
      <c r="AG97" s="54">
        <f t="shared" si="35"/>
        <v>0</v>
      </c>
    </row>
    <row r="98" spans="1:33" ht="12.75">
      <c r="A98" s="42"/>
      <c r="B98" s="42"/>
      <c r="C98" s="42"/>
      <c r="D98" s="42"/>
      <c r="E98" s="42"/>
      <c r="F98" s="42"/>
      <c r="G98" s="43"/>
      <c r="H98" s="42"/>
      <c r="I98" s="42"/>
      <c r="J98" s="44"/>
      <c r="K98" s="42"/>
      <c r="L98" s="42"/>
      <c r="M98" s="29" t="s">
        <v>49</v>
      </c>
      <c r="N98" s="51">
        <f>SUM(N3:N97)</f>
        <v>0</v>
      </c>
      <c r="Q98" s="54">
        <f aca="true" t="shared" si="38" ref="Q98:AG98">SUM(Q3:Q97)</f>
        <v>0</v>
      </c>
      <c r="R98" s="54">
        <f t="shared" si="38"/>
        <v>0</v>
      </c>
      <c r="S98" s="54">
        <f t="shared" si="38"/>
        <v>0</v>
      </c>
      <c r="T98" s="54">
        <f t="shared" si="38"/>
        <v>0</v>
      </c>
      <c r="U98" s="54">
        <f t="shared" si="38"/>
        <v>0</v>
      </c>
      <c r="V98" s="54">
        <f t="shared" si="38"/>
        <v>0</v>
      </c>
      <c r="W98" s="53">
        <f t="shared" si="38"/>
        <v>0</v>
      </c>
      <c r="X98" s="53">
        <f t="shared" si="38"/>
        <v>0</v>
      </c>
      <c r="Y98" s="53">
        <f t="shared" si="38"/>
        <v>0</v>
      </c>
      <c r="Z98" s="53">
        <f t="shared" si="38"/>
        <v>0</v>
      </c>
      <c r="AA98" s="53">
        <f t="shared" si="38"/>
        <v>0</v>
      </c>
      <c r="AB98" s="53">
        <f t="shared" si="38"/>
        <v>0</v>
      </c>
      <c r="AC98" s="53">
        <f t="shared" si="38"/>
        <v>0</v>
      </c>
      <c r="AD98" s="53">
        <f t="shared" si="38"/>
        <v>0</v>
      </c>
      <c r="AE98" s="53">
        <f t="shared" si="38"/>
        <v>0</v>
      </c>
      <c r="AF98" s="53">
        <f t="shared" si="38"/>
        <v>0</v>
      </c>
      <c r="AG98" s="54">
        <f t="shared" si="38"/>
        <v>0</v>
      </c>
    </row>
  </sheetData>
  <sheetProtection password="ED9E" sheet="1" objects="1" scenarios="1"/>
  <dataValidations count="4">
    <dataValidation type="list" allowBlank="1" showInputMessage="1" showErrorMessage="1" sqref="H3:H97">
      <formula1>$AH$2:$AH$2</formula1>
    </dataValidation>
    <dataValidation type="list" allowBlank="1" showInputMessage="1" showErrorMessage="1" sqref="L3:L97">
      <formula1>$AJ$2:$AJ$2</formula1>
    </dataValidation>
    <dataValidation type="list" allowBlank="1" showInputMessage="1" showErrorMessage="1" sqref="M3:M97">
      <formula1>$AK$2:$AK$2</formula1>
    </dataValidation>
    <dataValidation type="list" allowBlank="1" showInputMessage="1" showErrorMessage="1" sqref="A3:A97">
      <formula1>$AL$2:$AL$8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Nathan Johnston</cp:lastModifiedBy>
  <cp:lastPrinted>2017-06-24T04:44:34Z</cp:lastPrinted>
  <dcterms:created xsi:type="dcterms:W3CDTF">2016-03-07T21:16:25Z</dcterms:created>
  <dcterms:modified xsi:type="dcterms:W3CDTF">2018-07-15T22:12:07Z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579d0965-a0ff-46dc-a1f3-3bb99d5e040d</vt:lpwstr>
  </property>
</Properties>
</file>